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 codeName="ThisWorkbook"/>
  <xr:revisionPtr revIDLastSave="0" documentId="13_ncr:1_{B121669B-EA7A-45EC-B866-C28D5A56F351}" xr6:coauthVersionLast="47" xr6:coauthVersionMax="47" xr10:uidLastSave="{00000000-0000-0000-0000-000000000000}"/>
  <workbookProtection workbookAlgorithmName="SHA-512" workbookHashValue="sdFMY2OkFipxbGJbuSmkUGfdu2E6lBG1efRCsWqQIU3s/F/BiBFg/TeK1Hsakx5z+Vwq2zW4LDRhdleh3RJ29A==" workbookSaltValue="55y1qe5g9bZ0yJendqdfmg==" workbookSpinCount="100000" lockStructure="1"/>
  <bookViews>
    <workbookView xWindow="-120" yWindow="-120" windowWidth="29040" windowHeight="17640" xr2:uid="{CEE51864-296A-47A1-8277-26B59500ADB6}"/>
  </bookViews>
  <sheets>
    <sheet name="Calculator" sheetId="1" r:id="rId1"/>
    <sheet name="Data" sheetId="2" state="hidden" r:id="rId2"/>
    <sheet name="Background" sheetId="3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2" i="3" l="1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0" i="3"/>
  <c r="I9" i="3"/>
  <c r="I8" i="3"/>
  <c r="I7" i="3"/>
  <c r="I6" i="3"/>
  <c r="I5" i="3"/>
  <c r="I4" i="3"/>
  <c r="I3" i="3"/>
  <c r="D8" i="1"/>
  <c r="A2" i="3" l="1"/>
  <c r="D3" i="1"/>
  <c r="D4" i="1"/>
  <c r="D5" i="1"/>
  <c r="D6" i="1"/>
  <c r="D7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C784" i="2" l="1"/>
  <c r="C783" i="2"/>
  <c r="C782" i="2"/>
  <c r="C781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2" i="3"/>
  <c r="B30" i="3"/>
  <c r="P31" i="3" s="1"/>
  <c r="C30" i="3"/>
  <c r="D30" i="3"/>
  <c r="E30" i="3"/>
  <c r="F30" i="3"/>
  <c r="B31" i="3"/>
  <c r="P32" i="3" s="1"/>
  <c r="C31" i="3"/>
  <c r="D31" i="3"/>
  <c r="E31" i="3"/>
  <c r="F31" i="3"/>
  <c r="B32" i="3"/>
  <c r="P33" i="3" s="1"/>
  <c r="C32" i="3"/>
  <c r="D32" i="3"/>
  <c r="E32" i="3"/>
  <c r="F32" i="3"/>
  <c r="B33" i="3"/>
  <c r="X34" i="3" s="1"/>
  <c r="C33" i="3"/>
  <c r="D33" i="3"/>
  <c r="E33" i="3"/>
  <c r="F33" i="3"/>
  <c r="B34" i="3"/>
  <c r="X35" i="3" s="1"/>
  <c r="C34" i="3"/>
  <c r="D34" i="3"/>
  <c r="E34" i="3"/>
  <c r="F34" i="3"/>
  <c r="B35" i="3"/>
  <c r="X36" i="3" s="1"/>
  <c r="C35" i="3"/>
  <c r="D35" i="3"/>
  <c r="E35" i="3"/>
  <c r="F35" i="3"/>
  <c r="B36" i="3"/>
  <c r="P37" i="3" s="1"/>
  <c r="C36" i="3"/>
  <c r="D36" i="3"/>
  <c r="E36" i="3"/>
  <c r="F36" i="3"/>
  <c r="B37" i="3"/>
  <c r="X38" i="3" s="1"/>
  <c r="C37" i="3"/>
  <c r="D37" i="3"/>
  <c r="E37" i="3"/>
  <c r="F37" i="3"/>
  <c r="B38" i="3"/>
  <c r="X39" i="3" s="1"/>
  <c r="C38" i="3"/>
  <c r="D38" i="3"/>
  <c r="E38" i="3"/>
  <c r="F38" i="3"/>
  <c r="B39" i="3"/>
  <c r="X40" i="3" s="1"/>
  <c r="C39" i="3"/>
  <c r="D39" i="3"/>
  <c r="E39" i="3"/>
  <c r="F39" i="3"/>
  <c r="B40" i="3"/>
  <c r="P41" i="3" s="1"/>
  <c r="C40" i="3"/>
  <c r="D40" i="3"/>
  <c r="E40" i="3"/>
  <c r="F40" i="3"/>
  <c r="B41" i="3"/>
  <c r="X42" i="3" s="1"/>
  <c r="C41" i="3"/>
  <c r="D41" i="3"/>
  <c r="E41" i="3"/>
  <c r="F41" i="3"/>
  <c r="C765" i="2"/>
  <c r="C764" i="2"/>
  <c r="C763" i="2"/>
  <c r="C762" i="2"/>
  <c r="C761" i="2"/>
  <c r="C760" i="2"/>
  <c r="C759" i="2"/>
  <c r="C758" i="2"/>
  <c r="C757" i="2"/>
  <c r="C756" i="2"/>
  <c r="C755" i="2"/>
  <c r="C754" i="2"/>
  <c r="C753" i="2"/>
  <c r="C752" i="2"/>
  <c r="C751" i="2"/>
  <c r="C750" i="2"/>
  <c r="C749" i="2"/>
  <c r="C748" i="2"/>
  <c r="C747" i="2"/>
  <c r="C746" i="2"/>
  <c r="C745" i="2"/>
  <c r="C744" i="2"/>
  <c r="C743" i="2"/>
  <c r="C742" i="2"/>
  <c r="C741" i="2"/>
  <c r="C740" i="2"/>
  <c r="C739" i="2"/>
  <c r="C738" i="2"/>
  <c r="C737" i="2"/>
  <c r="C736" i="2"/>
  <c r="C735" i="2"/>
  <c r="C734" i="2"/>
  <c r="C733" i="2"/>
  <c r="C732" i="2"/>
  <c r="C731" i="2"/>
  <c r="C805" i="2"/>
  <c r="C804" i="2"/>
  <c r="C803" i="2"/>
  <c r="C802" i="2"/>
  <c r="C801" i="2"/>
  <c r="C800" i="2"/>
  <c r="C799" i="2"/>
  <c r="C798" i="2"/>
  <c r="C797" i="2"/>
  <c r="C796" i="2"/>
  <c r="C795" i="2"/>
  <c r="C794" i="2"/>
  <c r="C793" i="2"/>
  <c r="C792" i="2"/>
  <c r="C791" i="2"/>
  <c r="C790" i="2"/>
  <c r="C789" i="2"/>
  <c r="C788" i="2"/>
  <c r="C787" i="2"/>
  <c r="C786" i="2"/>
  <c r="C785" i="2"/>
  <c r="C300" i="2"/>
  <c r="C299" i="2"/>
  <c r="C298" i="2"/>
  <c r="C297" i="2"/>
  <c r="C296" i="2"/>
  <c r="C295" i="2"/>
  <c r="C294" i="2"/>
  <c r="C293" i="2"/>
  <c r="C292" i="2"/>
  <c r="C312" i="2"/>
  <c r="C311" i="2"/>
  <c r="C310" i="2"/>
  <c r="C309" i="2"/>
  <c r="C308" i="2"/>
  <c r="C307" i="2"/>
  <c r="C306" i="2"/>
  <c r="C305" i="2"/>
  <c r="C304" i="2"/>
  <c r="C318" i="2"/>
  <c r="C317" i="2"/>
  <c r="C316" i="2"/>
  <c r="C315" i="2"/>
  <c r="C314" i="2"/>
  <c r="C313" i="2"/>
  <c r="C303" i="2"/>
  <c r="C302" i="2"/>
  <c r="C301" i="2"/>
  <c r="A4" i="3"/>
  <c r="B4" i="3" s="1"/>
  <c r="A5" i="3"/>
  <c r="D5" i="3" s="1"/>
  <c r="A6" i="3"/>
  <c r="B6" i="3" s="1"/>
  <c r="A7" i="3"/>
  <c r="D7" i="3" s="1"/>
  <c r="A8" i="3"/>
  <c r="E8" i="3" s="1"/>
  <c r="A9" i="3"/>
  <c r="B9" i="3" s="1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J32" i="3" s="1"/>
  <c r="A32" i="3"/>
  <c r="J33" i="3" s="1"/>
  <c r="A33" i="3"/>
  <c r="J34" i="3" s="1"/>
  <c r="A34" i="3"/>
  <c r="J35" i="3" s="1"/>
  <c r="A35" i="3"/>
  <c r="K36" i="3" s="1"/>
  <c r="A36" i="3"/>
  <c r="J37" i="3" s="1"/>
  <c r="A37" i="3"/>
  <c r="K38" i="3" s="1"/>
  <c r="A38" i="3"/>
  <c r="J39" i="3" s="1"/>
  <c r="A39" i="3"/>
  <c r="J40" i="3" s="1"/>
  <c r="A40" i="3"/>
  <c r="J41" i="3" s="1"/>
  <c r="A41" i="3"/>
  <c r="J42" i="3" s="1"/>
  <c r="A3" i="3"/>
  <c r="C3" i="3" s="1"/>
  <c r="E2" i="3"/>
  <c r="B16" i="3" l="1"/>
  <c r="T17" i="3" s="1"/>
  <c r="D15" i="3"/>
  <c r="B14" i="3"/>
  <c r="P15" i="3" s="1"/>
  <c r="B13" i="3"/>
  <c r="T14" i="3" s="1"/>
  <c r="D12" i="3"/>
  <c r="B11" i="3"/>
  <c r="E10" i="3"/>
  <c r="B29" i="3"/>
  <c r="T30" i="3" s="1"/>
  <c r="C29" i="3"/>
  <c r="D29" i="3"/>
  <c r="E29" i="3"/>
  <c r="K30" i="3" s="1"/>
  <c r="F29" i="3"/>
  <c r="L30" i="3" s="1"/>
  <c r="B28" i="3"/>
  <c r="P29" i="3" s="1"/>
  <c r="C28" i="3"/>
  <c r="D28" i="3"/>
  <c r="J29" i="3" s="1"/>
  <c r="E28" i="3"/>
  <c r="F28" i="3"/>
  <c r="B27" i="3"/>
  <c r="P28" i="3" s="1"/>
  <c r="C27" i="3"/>
  <c r="D27" i="3"/>
  <c r="E27" i="3"/>
  <c r="K28" i="3" s="1"/>
  <c r="F27" i="3"/>
  <c r="L28" i="3" s="1"/>
  <c r="B26" i="3"/>
  <c r="T27" i="3" s="1"/>
  <c r="C26" i="3"/>
  <c r="D26" i="3"/>
  <c r="J27" i="3" s="1"/>
  <c r="E26" i="3"/>
  <c r="F26" i="3"/>
  <c r="B25" i="3"/>
  <c r="T26" i="3" s="1"/>
  <c r="C25" i="3"/>
  <c r="D25" i="3"/>
  <c r="J26" i="3" s="1"/>
  <c r="E25" i="3"/>
  <c r="F25" i="3"/>
  <c r="L26" i="3" s="1"/>
  <c r="B24" i="3"/>
  <c r="P25" i="3" s="1"/>
  <c r="C24" i="3"/>
  <c r="D24" i="3"/>
  <c r="J25" i="3" s="1"/>
  <c r="E24" i="3"/>
  <c r="F24" i="3"/>
  <c r="B23" i="3"/>
  <c r="T24" i="3" s="1"/>
  <c r="C23" i="3"/>
  <c r="D23" i="3"/>
  <c r="J24" i="3" s="1"/>
  <c r="E23" i="3"/>
  <c r="F23" i="3"/>
  <c r="B22" i="3"/>
  <c r="P23" i="3" s="1"/>
  <c r="C22" i="3"/>
  <c r="D22" i="3"/>
  <c r="J23" i="3" s="1"/>
  <c r="E22" i="3"/>
  <c r="F22" i="3"/>
  <c r="L23" i="3" s="1"/>
  <c r="B21" i="3"/>
  <c r="X22" i="3" s="1"/>
  <c r="C21" i="3"/>
  <c r="D21" i="3"/>
  <c r="E21" i="3"/>
  <c r="K22" i="3" s="1"/>
  <c r="F21" i="3"/>
  <c r="B20" i="3"/>
  <c r="C20" i="3"/>
  <c r="D20" i="3"/>
  <c r="J21" i="3" s="1"/>
  <c r="E20" i="3"/>
  <c r="F20" i="3"/>
  <c r="B19" i="3"/>
  <c r="C19" i="3"/>
  <c r="D19" i="3"/>
  <c r="J20" i="3" s="1"/>
  <c r="E19" i="3"/>
  <c r="K20" i="3" s="1"/>
  <c r="F19" i="3"/>
  <c r="L20" i="3" s="1"/>
  <c r="B18" i="3"/>
  <c r="C18" i="3"/>
  <c r="D18" i="3"/>
  <c r="J19" i="3" s="1"/>
  <c r="E18" i="3"/>
  <c r="K19" i="3" s="1"/>
  <c r="F18" i="3"/>
  <c r="L19" i="3" s="1"/>
  <c r="D17" i="3"/>
  <c r="J18" i="3" s="1"/>
  <c r="B17" i="3"/>
  <c r="T18" i="3" s="1"/>
  <c r="C17" i="3"/>
  <c r="I18" i="3" s="1"/>
  <c r="E17" i="3"/>
  <c r="K18" i="3" s="1"/>
  <c r="F17" i="3"/>
  <c r="L18" i="3" s="1"/>
  <c r="F15" i="3"/>
  <c r="L16" i="3" s="1"/>
  <c r="B15" i="3"/>
  <c r="T16" i="3" s="1"/>
  <c r="F16" i="3"/>
  <c r="L17" i="3" s="1"/>
  <c r="C15" i="3"/>
  <c r="I16" i="3" s="1"/>
  <c r="E16" i="3"/>
  <c r="K17" i="3" s="1"/>
  <c r="C16" i="3"/>
  <c r="I17" i="3" s="1"/>
  <c r="D16" i="3"/>
  <c r="J17" i="3" s="1"/>
  <c r="E15" i="3"/>
  <c r="K16" i="3" s="1"/>
  <c r="D14" i="3"/>
  <c r="J15" i="3" s="1"/>
  <c r="E13" i="3"/>
  <c r="K14" i="3" s="1"/>
  <c r="D13" i="3"/>
  <c r="J14" i="3" s="1"/>
  <c r="F14" i="3"/>
  <c r="C14" i="3"/>
  <c r="I15" i="3" s="1"/>
  <c r="E14" i="3"/>
  <c r="K15" i="3" s="1"/>
  <c r="C13" i="3"/>
  <c r="I14" i="3" s="1"/>
  <c r="F12" i="3"/>
  <c r="L13" i="3" s="1"/>
  <c r="F13" i="3"/>
  <c r="L14" i="3" s="1"/>
  <c r="E12" i="3"/>
  <c r="K13" i="3" s="1"/>
  <c r="C12" i="3"/>
  <c r="I13" i="3" s="1"/>
  <c r="B12" i="3"/>
  <c r="T13" i="3" s="1"/>
  <c r="E11" i="3"/>
  <c r="K12" i="3" s="1"/>
  <c r="D11" i="3"/>
  <c r="J12" i="3" s="1"/>
  <c r="C11" i="3"/>
  <c r="I12" i="3" s="1"/>
  <c r="D10" i="3"/>
  <c r="J11" i="3" s="1"/>
  <c r="F11" i="3"/>
  <c r="L12" i="3" s="1"/>
  <c r="C10" i="3"/>
  <c r="I11" i="3" s="1"/>
  <c r="B10" i="3"/>
  <c r="T11" i="3" s="1"/>
  <c r="F9" i="3"/>
  <c r="L10" i="3" s="1"/>
  <c r="F10" i="3"/>
  <c r="L11" i="3" s="1"/>
  <c r="E9" i="3"/>
  <c r="K10" i="3" s="1"/>
  <c r="D9" i="3"/>
  <c r="J10" i="3" s="1"/>
  <c r="C9" i="3"/>
  <c r="W31" i="3"/>
  <c r="F5" i="3"/>
  <c r="L6" i="3" s="1"/>
  <c r="M31" i="3"/>
  <c r="Q31" i="3"/>
  <c r="W41" i="3"/>
  <c r="W35" i="3"/>
  <c r="W34" i="3"/>
  <c r="W33" i="3"/>
  <c r="W25" i="3"/>
  <c r="W32" i="3"/>
  <c r="W29" i="3"/>
  <c r="W28" i="3"/>
  <c r="W42" i="3"/>
  <c r="W40" i="3"/>
  <c r="W39" i="3"/>
  <c r="W23" i="3"/>
  <c r="W38" i="3"/>
  <c r="W37" i="3"/>
  <c r="W21" i="3"/>
  <c r="W36" i="3"/>
  <c r="F8" i="3"/>
  <c r="L9" i="3" s="1"/>
  <c r="C8" i="3"/>
  <c r="B8" i="3"/>
  <c r="T9" i="3" s="1"/>
  <c r="D8" i="3"/>
  <c r="J9" i="3" s="1"/>
  <c r="E7" i="3"/>
  <c r="K8" i="3" s="1"/>
  <c r="B7" i="3"/>
  <c r="T8" i="3" s="1"/>
  <c r="F7" i="3"/>
  <c r="L8" i="3" s="1"/>
  <c r="C7" i="3"/>
  <c r="F6" i="3"/>
  <c r="L7" i="3" s="1"/>
  <c r="E6" i="3"/>
  <c r="K7" i="3" s="1"/>
  <c r="D6" i="3"/>
  <c r="J7" i="3" s="1"/>
  <c r="C6" i="3"/>
  <c r="W7" i="3" s="1"/>
  <c r="C5" i="3"/>
  <c r="B5" i="3"/>
  <c r="E5" i="3"/>
  <c r="K6" i="3" s="1"/>
  <c r="O31" i="3"/>
  <c r="S31" i="3"/>
  <c r="D2" i="3"/>
  <c r="J3" i="3" s="1"/>
  <c r="C2" i="3"/>
  <c r="E3" i="3"/>
  <c r="K4" i="3" s="1"/>
  <c r="B2" i="3"/>
  <c r="F2" i="3"/>
  <c r="L3" i="3" s="1"/>
  <c r="F4" i="3"/>
  <c r="L5" i="3" s="1"/>
  <c r="D4" i="3"/>
  <c r="J5" i="3" s="1"/>
  <c r="E4" i="3"/>
  <c r="K5" i="3" s="1"/>
  <c r="C4" i="3"/>
  <c r="W5" i="3" s="1"/>
  <c r="F3" i="3"/>
  <c r="L4" i="3" s="1"/>
  <c r="D3" i="3"/>
  <c r="J4" i="3" s="1"/>
  <c r="B3" i="3"/>
  <c r="V31" i="3"/>
  <c r="T40" i="3"/>
  <c r="T29" i="3"/>
  <c r="T33" i="3"/>
  <c r="T31" i="3"/>
  <c r="T35" i="3"/>
  <c r="T36" i="3"/>
  <c r="T20" i="3"/>
  <c r="T39" i="3"/>
  <c r="T23" i="3"/>
  <c r="T42" i="3"/>
  <c r="T32" i="3"/>
  <c r="T38" i="3"/>
  <c r="T22" i="3"/>
  <c r="T41" i="3"/>
  <c r="T25" i="3"/>
  <c r="T28" i="3"/>
  <c r="T34" i="3"/>
  <c r="T37" i="3"/>
  <c r="T21" i="3"/>
  <c r="R31" i="3"/>
  <c r="P34" i="3"/>
  <c r="X41" i="3"/>
  <c r="X37" i="3"/>
  <c r="X32" i="3"/>
  <c r="X25" i="3"/>
  <c r="X23" i="3"/>
  <c r="X21" i="3"/>
  <c r="X33" i="3"/>
  <c r="X31" i="3"/>
  <c r="X29" i="3"/>
  <c r="X28" i="3"/>
  <c r="P42" i="3"/>
  <c r="P40" i="3"/>
  <c r="P39" i="3"/>
  <c r="P38" i="3"/>
  <c r="P36" i="3"/>
  <c r="P20" i="3"/>
  <c r="P35" i="3"/>
  <c r="J31" i="3"/>
  <c r="J30" i="3"/>
  <c r="J8" i="3"/>
  <c r="J13" i="3"/>
  <c r="J28" i="3"/>
  <c r="J16" i="3"/>
  <c r="N31" i="3"/>
  <c r="J38" i="3"/>
  <c r="J22" i="3"/>
  <c r="J36" i="3"/>
  <c r="K9" i="3"/>
  <c r="T10" i="3"/>
  <c r="K11" i="3"/>
  <c r="T12" i="3"/>
  <c r="J6" i="3"/>
  <c r="L34" i="3"/>
  <c r="L27" i="3"/>
  <c r="K29" i="3"/>
  <c r="L35" i="3"/>
  <c r="L41" i="3"/>
  <c r="L33" i="3"/>
  <c r="L25" i="3"/>
  <c r="L37" i="3"/>
  <c r="L29" i="3"/>
  <c r="L21" i="3"/>
  <c r="L39" i="3"/>
  <c r="L31" i="3"/>
  <c r="L42" i="3"/>
  <c r="L36" i="3"/>
  <c r="K37" i="3"/>
  <c r="L22" i="3"/>
  <c r="L38" i="3"/>
  <c r="K21" i="3"/>
  <c r="L40" i="3"/>
  <c r="L32" i="3"/>
  <c r="L24" i="3"/>
  <c r="K35" i="3"/>
  <c r="K27" i="3"/>
  <c r="K42" i="3"/>
  <c r="K34" i="3"/>
  <c r="K26" i="3"/>
  <c r="K41" i="3"/>
  <c r="K33" i="3"/>
  <c r="K25" i="3"/>
  <c r="K40" i="3"/>
  <c r="K32" i="3"/>
  <c r="K24" i="3"/>
  <c r="K39" i="3"/>
  <c r="K31" i="3"/>
  <c r="K23" i="3"/>
  <c r="K3" i="3"/>
  <c r="T15" i="3" l="1"/>
  <c r="W17" i="3"/>
  <c r="X15" i="3"/>
  <c r="P24" i="3"/>
  <c r="P26" i="3"/>
  <c r="W26" i="3"/>
  <c r="W20" i="3"/>
  <c r="W24" i="3"/>
  <c r="P27" i="3"/>
  <c r="P30" i="3"/>
  <c r="W30" i="3"/>
  <c r="W22" i="3"/>
  <c r="W27" i="3"/>
  <c r="M18" i="3"/>
  <c r="T19" i="3"/>
  <c r="P19" i="3"/>
  <c r="W19" i="3"/>
  <c r="X19" i="3"/>
  <c r="X20" i="3"/>
  <c r="X24" i="3"/>
  <c r="X26" i="3"/>
  <c r="X27" i="3"/>
  <c r="X30" i="3"/>
  <c r="P21" i="3"/>
  <c r="P22" i="3"/>
  <c r="Q16" i="3"/>
  <c r="Q15" i="3"/>
  <c r="W15" i="3"/>
  <c r="M15" i="3"/>
  <c r="Q14" i="3"/>
  <c r="M14" i="3"/>
  <c r="W14" i="3"/>
  <c r="Q13" i="3"/>
  <c r="Q11" i="3"/>
  <c r="W12" i="3"/>
  <c r="Q12" i="3"/>
  <c r="M12" i="3"/>
  <c r="M10" i="3"/>
  <c r="W10" i="3"/>
  <c r="Q10" i="3"/>
  <c r="Q9" i="3"/>
  <c r="W8" i="3"/>
  <c r="W4" i="3"/>
  <c r="T7" i="3"/>
  <c r="W6" i="3"/>
  <c r="W18" i="3"/>
  <c r="Q7" i="3"/>
  <c r="M7" i="3"/>
  <c r="M34" i="3"/>
  <c r="Q34" i="3"/>
  <c r="Q23" i="3"/>
  <c r="M23" i="3"/>
  <c r="M35" i="3"/>
  <c r="Q35" i="3"/>
  <c r="Q39" i="3"/>
  <c r="M39" i="3"/>
  <c r="Q41" i="3"/>
  <c r="M41" i="3"/>
  <c r="M33" i="3"/>
  <c r="Q33" i="3"/>
  <c r="Q24" i="3"/>
  <c r="M24" i="3"/>
  <c r="Q40" i="3"/>
  <c r="M40" i="3"/>
  <c r="Q26" i="3"/>
  <c r="M26" i="3"/>
  <c r="Q42" i="3"/>
  <c r="M42" i="3"/>
  <c r="Q38" i="3"/>
  <c r="M38" i="3"/>
  <c r="M20" i="3"/>
  <c r="Q20" i="3"/>
  <c r="Q27" i="3"/>
  <c r="M27" i="3"/>
  <c r="M36" i="3"/>
  <c r="Q36" i="3"/>
  <c r="Q28" i="3"/>
  <c r="M28" i="3"/>
  <c r="Q5" i="3"/>
  <c r="M5" i="3"/>
  <c r="Q29" i="3"/>
  <c r="M29" i="3"/>
  <c r="M17" i="3"/>
  <c r="Q17" i="3"/>
  <c r="Q21" i="3"/>
  <c r="M21" i="3"/>
  <c r="M30" i="3"/>
  <c r="Q30" i="3"/>
  <c r="Q37" i="3"/>
  <c r="M37" i="3"/>
  <c r="M32" i="3"/>
  <c r="Q32" i="3"/>
  <c r="M19" i="3"/>
  <c r="Q19" i="3"/>
  <c r="Q22" i="3"/>
  <c r="M22" i="3"/>
  <c r="Q25" i="3"/>
  <c r="M25" i="3"/>
  <c r="M4" i="3"/>
  <c r="Q4" i="3"/>
  <c r="M3" i="3"/>
  <c r="T4" i="3"/>
  <c r="S25" i="3"/>
  <c r="O25" i="3"/>
  <c r="O30" i="3"/>
  <c r="S30" i="3"/>
  <c r="S41" i="3"/>
  <c r="O41" i="3"/>
  <c r="O19" i="3"/>
  <c r="S19" i="3"/>
  <c r="S37" i="3"/>
  <c r="O37" i="3"/>
  <c r="S26" i="3"/>
  <c r="O26" i="3"/>
  <c r="O33" i="3"/>
  <c r="S33" i="3"/>
  <c r="S20" i="3"/>
  <c r="O20" i="3"/>
  <c r="S42" i="3"/>
  <c r="O42" i="3"/>
  <c r="O34" i="3"/>
  <c r="S34" i="3"/>
  <c r="S22" i="3"/>
  <c r="O22" i="3"/>
  <c r="S28" i="3"/>
  <c r="O28" i="3"/>
  <c r="S38" i="3"/>
  <c r="O38" i="3"/>
  <c r="S23" i="3"/>
  <c r="O23" i="3"/>
  <c r="S39" i="3"/>
  <c r="O39" i="3"/>
  <c r="S21" i="3"/>
  <c r="O21" i="3"/>
  <c r="O35" i="3"/>
  <c r="S35" i="3"/>
  <c r="S27" i="3"/>
  <c r="O27" i="3"/>
  <c r="S29" i="3"/>
  <c r="O29" i="3"/>
  <c r="S24" i="3"/>
  <c r="O24" i="3"/>
  <c r="O32" i="3"/>
  <c r="S32" i="3"/>
  <c r="O36" i="3"/>
  <c r="S36" i="3"/>
  <c r="O15" i="3"/>
  <c r="S15" i="3"/>
  <c r="S40" i="3"/>
  <c r="O40" i="3"/>
  <c r="T6" i="3"/>
  <c r="T5" i="3"/>
  <c r="T3" i="3"/>
  <c r="V40" i="3"/>
  <c r="R40" i="3"/>
  <c r="V29" i="3"/>
  <c r="R29" i="3"/>
  <c r="V25" i="3"/>
  <c r="R25" i="3"/>
  <c r="V30" i="3"/>
  <c r="R30" i="3"/>
  <c r="V37" i="3"/>
  <c r="R37" i="3"/>
  <c r="V22" i="3"/>
  <c r="R22" i="3"/>
  <c r="V19" i="3"/>
  <c r="R19" i="3"/>
  <c r="V32" i="3"/>
  <c r="R32" i="3"/>
  <c r="V38" i="3"/>
  <c r="R38" i="3"/>
  <c r="V26" i="3"/>
  <c r="R26" i="3"/>
  <c r="V20" i="3"/>
  <c r="R20" i="3"/>
  <c r="V42" i="3"/>
  <c r="R42" i="3"/>
  <c r="V41" i="3"/>
  <c r="R41" i="3"/>
  <c r="V33" i="3"/>
  <c r="R33" i="3"/>
  <c r="V23" i="3"/>
  <c r="R23" i="3"/>
  <c r="V34" i="3"/>
  <c r="R34" i="3"/>
  <c r="V39" i="3"/>
  <c r="R39" i="3"/>
  <c r="V27" i="3"/>
  <c r="R27" i="3"/>
  <c r="V35" i="3"/>
  <c r="R35" i="3"/>
  <c r="V21" i="3"/>
  <c r="R21" i="3"/>
  <c r="V36" i="3"/>
  <c r="R36" i="3"/>
  <c r="V15" i="3"/>
  <c r="R15" i="3"/>
  <c r="V24" i="3"/>
  <c r="R24" i="3"/>
  <c r="V28" i="3"/>
  <c r="R28" i="3"/>
  <c r="X13" i="3"/>
  <c r="X4" i="3"/>
  <c r="X10" i="3"/>
  <c r="X7" i="3"/>
  <c r="X5" i="3"/>
  <c r="X8" i="3"/>
  <c r="X14" i="3"/>
  <c r="X18" i="3"/>
  <c r="X3" i="3"/>
  <c r="X12" i="3"/>
  <c r="X9" i="3"/>
  <c r="X6" i="3"/>
  <c r="X11" i="3"/>
  <c r="L15" i="3"/>
  <c r="X16" i="3"/>
  <c r="X17" i="3"/>
  <c r="P9" i="3"/>
  <c r="P16" i="3"/>
  <c r="P4" i="3"/>
  <c r="P18" i="3"/>
  <c r="P12" i="3"/>
  <c r="P10" i="3"/>
  <c r="P11" i="3"/>
  <c r="P5" i="3"/>
  <c r="P13" i="3"/>
  <c r="P6" i="3"/>
  <c r="P7" i="3"/>
  <c r="P8" i="3"/>
  <c r="P3" i="3"/>
  <c r="P14" i="3"/>
  <c r="P17" i="3"/>
  <c r="N36" i="3"/>
  <c r="N34" i="3"/>
  <c r="N33" i="3"/>
  <c r="N20" i="3"/>
  <c r="N35" i="3"/>
  <c r="N19" i="3"/>
  <c r="N37" i="3"/>
  <c r="N28" i="3"/>
  <c r="N26" i="3"/>
  <c r="N42" i="3"/>
  <c r="N30" i="3"/>
  <c r="N21" i="3"/>
  <c r="N23" i="3"/>
  <c r="N25" i="3"/>
  <c r="N29" i="3"/>
  <c r="N39" i="3"/>
  <c r="N41" i="3"/>
  <c r="N27" i="3"/>
  <c r="N22" i="3"/>
  <c r="N32" i="3"/>
  <c r="N15" i="3"/>
  <c r="N38" i="3"/>
  <c r="N24" i="3"/>
  <c r="N40" i="3"/>
  <c r="Q18" i="3" l="1"/>
  <c r="M16" i="3"/>
  <c r="W16" i="3"/>
  <c r="M13" i="3"/>
  <c r="W13" i="3"/>
  <c r="W11" i="3"/>
  <c r="M8" i="3"/>
  <c r="M9" i="3"/>
  <c r="M11" i="3"/>
  <c r="W9" i="3"/>
  <c r="Q8" i="3"/>
  <c r="M6" i="3"/>
  <c r="Q6" i="3"/>
  <c r="W3" i="3"/>
  <c r="Q3" i="3"/>
  <c r="O18" i="3"/>
  <c r="S18" i="3"/>
  <c r="S7" i="3"/>
  <c r="O7" i="3"/>
  <c r="S12" i="3"/>
  <c r="O12" i="3"/>
  <c r="S8" i="3"/>
  <c r="O8" i="3"/>
  <c r="S5" i="3"/>
  <c r="O5" i="3"/>
  <c r="O14" i="3"/>
  <c r="S14" i="3"/>
  <c r="S10" i="3"/>
  <c r="O10" i="3"/>
  <c r="O16" i="3"/>
  <c r="S16" i="3"/>
  <c r="S6" i="3"/>
  <c r="O6" i="3"/>
  <c r="S9" i="3"/>
  <c r="O9" i="3"/>
  <c r="O17" i="3"/>
  <c r="S17" i="3"/>
  <c r="O4" i="3"/>
  <c r="S4" i="3"/>
  <c r="S3" i="3"/>
  <c r="O3" i="3"/>
  <c r="O13" i="3"/>
  <c r="S13" i="3"/>
  <c r="S11" i="3"/>
  <c r="O11" i="3"/>
  <c r="N18" i="3"/>
  <c r="T43" i="3"/>
  <c r="AF24" i="3" s="1"/>
  <c r="R10" i="3"/>
  <c r="V13" i="3"/>
  <c r="R13" i="3"/>
  <c r="V12" i="3"/>
  <c r="R12" i="3"/>
  <c r="V11" i="3"/>
  <c r="R11" i="3"/>
  <c r="V14" i="3"/>
  <c r="R14" i="3"/>
  <c r="V9" i="3"/>
  <c r="R9" i="3"/>
  <c r="V17" i="3"/>
  <c r="R17" i="3"/>
  <c r="V16" i="3"/>
  <c r="R16" i="3"/>
  <c r="R18" i="3"/>
  <c r="V4" i="3"/>
  <c r="R4" i="3"/>
  <c r="V5" i="3"/>
  <c r="R5" i="3"/>
  <c r="V8" i="3"/>
  <c r="R8" i="3"/>
  <c r="V6" i="3"/>
  <c r="R6" i="3"/>
  <c r="V7" i="3"/>
  <c r="R7" i="3"/>
  <c r="V3" i="3"/>
  <c r="R3" i="3"/>
  <c r="V18" i="3"/>
  <c r="N10" i="3"/>
  <c r="V10" i="3"/>
  <c r="X43" i="3"/>
  <c r="AC24" i="3" s="1"/>
  <c r="N12" i="3"/>
  <c r="N6" i="3"/>
  <c r="N14" i="3"/>
  <c r="N8" i="3"/>
  <c r="P43" i="3"/>
  <c r="Z24" i="3" s="1"/>
  <c r="N9" i="3"/>
  <c r="N13" i="3"/>
  <c r="N5" i="3"/>
  <c r="N4" i="3"/>
  <c r="N17" i="3"/>
  <c r="N16" i="3"/>
  <c r="N3" i="3"/>
  <c r="N7" i="3"/>
  <c r="N11" i="3"/>
  <c r="Z11" i="3" l="1"/>
  <c r="Z17" i="3" s="1"/>
  <c r="AF11" i="3"/>
  <c r="AF17" i="3" s="1"/>
  <c r="Z12" i="3"/>
  <c r="Z18" i="3" s="1"/>
  <c r="AF12" i="3"/>
  <c r="AF18" i="3" s="1"/>
  <c r="AF13" i="3"/>
  <c r="AF19" i="3" s="1"/>
  <c r="AC11" i="3"/>
  <c r="AC17" i="3" s="1"/>
  <c r="AC12" i="3"/>
  <c r="AC18" i="3" s="1"/>
  <c r="Z13" i="3"/>
  <c r="Z19" i="3" s="1"/>
  <c r="Z20" i="3" l="1"/>
  <c r="AF20" i="3"/>
  <c r="AG17" i="3" s="1"/>
  <c r="AC19" i="3"/>
  <c r="AD18" i="3" s="1"/>
  <c r="AA19" i="3" l="1"/>
  <c r="AG18" i="3"/>
  <c r="AG19" i="3"/>
  <c r="AA18" i="3"/>
  <c r="AD17" i="3"/>
  <c r="G21" i="1" s="1"/>
  <c r="AA17" i="3"/>
  <c r="G17" i="1" s="1"/>
  <c r="AF27" i="3"/>
  <c r="Z27" i="3"/>
  <c r="G22" i="1"/>
  <c r="AC30" i="3" l="1"/>
  <c r="F11" i="1" s="1"/>
  <c r="G19" i="1"/>
  <c r="G18" i="1"/>
  <c r="AG20" i="3"/>
  <c r="AD19" i="3"/>
  <c r="AD27" i="3" l="1"/>
  <c r="AA20" i="3"/>
  <c r="AB27" i="3" s="1"/>
  <c r="F12" i="1" l="1"/>
  <c r="AC29" i="3"/>
  <c r="E5" i="1" s="1"/>
</calcChain>
</file>

<file path=xl/sharedStrings.xml><?xml version="1.0" encoding="utf-8"?>
<sst xmlns="http://schemas.openxmlformats.org/spreadsheetml/2006/main" count="1704" uniqueCount="863">
  <si>
    <t>Tools</t>
  </si>
  <si>
    <t>Quantity</t>
  </si>
  <si>
    <t>Cabinet P/N</t>
  </si>
  <si>
    <t>Tool</t>
  </si>
  <si>
    <t>Type</t>
  </si>
  <si>
    <t>Height</t>
  </si>
  <si>
    <t>Width</t>
  </si>
  <si>
    <t>Length</t>
  </si>
  <si>
    <t>Weight</t>
  </si>
  <si>
    <t>BIU-001/1</t>
  </si>
  <si>
    <t>NS Top</t>
  </si>
  <si>
    <t>BIU-001/12</t>
  </si>
  <si>
    <t>BIU-001/2</t>
  </si>
  <si>
    <t>BIU-001/3</t>
  </si>
  <si>
    <t>BIU-001/6</t>
  </si>
  <si>
    <t>BIU-004/1</t>
  </si>
  <si>
    <t>BIU-004/12</t>
  </si>
  <si>
    <t>BIU-004/2</t>
  </si>
  <si>
    <t>BIU-004/3</t>
  </si>
  <si>
    <t>BIU-004/6</t>
  </si>
  <si>
    <t>BIU-002/1</t>
  </si>
  <si>
    <t>BIU-002/12</t>
  </si>
  <si>
    <t>BIU-002/2</t>
  </si>
  <si>
    <t>BIU-002/3</t>
  </si>
  <si>
    <t>BIU-002/6</t>
  </si>
  <si>
    <t>BIU-003/1</t>
  </si>
  <si>
    <t>BIU-003/12</t>
  </si>
  <si>
    <t>BIU-003/2</t>
  </si>
  <si>
    <t>BIU-003/3</t>
  </si>
  <si>
    <t>BIU-003/6</t>
  </si>
  <si>
    <t>BIU-011/1</t>
  </si>
  <si>
    <t>BIU-011/12</t>
  </si>
  <si>
    <t>BIU-011/2</t>
  </si>
  <si>
    <t>BIU-011/3</t>
  </si>
  <si>
    <t>BIU-011/6</t>
  </si>
  <si>
    <t>BIU-014/1</t>
  </si>
  <si>
    <t>BIU-014/12</t>
  </si>
  <si>
    <t>BIU-014/2</t>
  </si>
  <si>
    <t>BIU-014/3</t>
  </si>
  <si>
    <t>BIU-014/6</t>
  </si>
  <si>
    <t>BIU-012/1</t>
  </si>
  <si>
    <t>BIU-012/12</t>
  </si>
  <si>
    <t>BIU-012/2</t>
  </si>
  <si>
    <t>BIU-012/3</t>
  </si>
  <si>
    <t>BIU-012/6</t>
  </si>
  <si>
    <t>BIU-013/1</t>
  </si>
  <si>
    <t>BIU-013/12</t>
  </si>
  <si>
    <t>BIU-013/2</t>
  </si>
  <si>
    <t>BIU-013/3</t>
  </si>
  <si>
    <t>BIU-013/6</t>
  </si>
  <si>
    <t>BIU-015/1</t>
  </si>
  <si>
    <t>BIU-015/12</t>
  </si>
  <si>
    <t>BIU-015/2</t>
  </si>
  <si>
    <t>BIU-015/3</t>
  </si>
  <si>
    <t>BIU-015/6</t>
  </si>
  <si>
    <t>BIU-016/1</t>
  </si>
  <si>
    <t>BIU-016/12</t>
  </si>
  <si>
    <t>BIU-016/2</t>
  </si>
  <si>
    <t>BIU-016/3</t>
  </si>
  <si>
    <t>BIU-016/6</t>
  </si>
  <si>
    <t>BIU-021/1</t>
  </si>
  <si>
    <t>BIU-021/12</t>
  </si>
  <si>
    <t>BIU-021/2</t>
  </si>
  <si>
    <t>BIU-021/3</t>
  </si>
  <si>
    <t>BIU-021/6</t>
  </si>
  <si>
    <t>BIU-221/1</t>
  </si>
  <si>
    <t>BIU-221/12</t>
  </si>
  <si>
    <t>BIU-221/2</t>
  </si>
  <si>
    <t>BIU-221/3</t>
  </si>
  <si>
    <t>BIU-221/6</t>
  </si>
  <si>
    <t>BIU-029/1</t>
  </si>
  <si>
    <t>BIU-029/12</t>
  </si>
  <si>
    <t>BIU-029/2</t>
  </si>
  <si>
    <t>BIU-029/3</t>
  </si>
  <si>
    <t>BIU-029/6</t>
  </si>
  <si>
    <t>BIU-024/1</t>
  </si>
  <si>
    <t>BIU-024/12</t>
  </si>
  <si>
    <t>BIU-024/2</t>
  </si>
  <si>
    <t>BIU-024/3</t>
  </si>
  <si>
    <t>BIU-024/6</t>
  </si>
  <si>
    <t>BIU-222/1</t>
  </si>
  <si>
    <t>BIU-222/12</t>
  </si>
  <si>
    <t>BIU-222/2</t>
  </si>
  <si>
    <t>BIU-222/3</t>
  </si>
  <si>
    <t>BIU-222/6</t>
  </si>
  <si>
    <t>BIU-223/1</t>
  </si>
  <si>
    <t>BIU-223/12</t>
  </si>
  <si>
    <t>BIU-223/2</t>
  </si>
  <si>
    <t>BIU-223/3</t>
  </si>
  <si>
    <t>BIU-223/6</t>
  </si>
  <si>
    <t>BIU-226/1</t>
  </si>
  <si>
    <t>BIU-226/12</t>
  </si>
  <si>
    <t>BIU-226/2</t>
  </si>
  <si>
    <t>BIU-226/3</t>
  </si>
  <si>
    <t>BIU-226/6</t>
  </si>
  <si>
    <t>BIU-022/1</t>
  </si>
  <si>
    <t>BIU-022/12</t>
  </si>
  <si>
    <t>BIU-022/2</t>
  </si>
  <si>
    <t>BIU-022/3</t>
  </si>
  <si>
    <t>BIU-022/6</t>
  </si>
  <si>
    <t>BIU-026/1</t>
  </si>
  <si>
    <t>BIU-026/12</t>
  </si>
  <si>
    <t>BIU-026/2</t>
  </si>
  <si>
    <t>BIU-026/3</t>
  </si>
  <si>
    <t>BIU-026/6</t>
  </si>
  <si>
    <t>BIU-225/1</t>
  </si>
  <si>
    <t>BIU-225/12</t>
  </si>
  <si>
    <t>BIU-225/2</t>
  </si>
  <si>
    <t>BIU-225/3</t>
  </si>
  <si>
    <t>BIU-225/6</t>
  </si>
  <si>
    <t>BIU-025/1</t>
  </si>
  <si>
    <t>BIU-025/12</t>
  </si>
  <si>
    <t>BIU-025/2</t>
  </si>
  <si>
    <t>BIU-025/3</t>
  </si>
  <si>
    <t>BIU-025/6</t>
  </si>
  <si>
    <t>BIU-224/1</t>
  </si>
  <si>
    <t>BIU-224/12</t>
  </si>
  <si>
    <t>BIU-224/2</t>
  </si>
  <si>
    <t>BIU-224/3</t>
  </si>
  <si>
    <t>BIU-224/6</t>
  </si>
  <si>
    <t>BIU-023/1</t>
  </si>
  <si>
    <t>BIU-023/12</t>
  </si>
  <si>
    <t>BIU-023/2</t>
  </si>
  <si>
    <t>BIU-023/3</t>
  </si>
  <si>
    <t>BIU-023/6</t>
  </si>
  <si>
    <t>BIU-031/1</t>
  </si>
  <si>
    <t>BIU-031/12</t>
  </si>
  <si>
    <t>BIU-031/2</t>
  </si>
  <si>
    <t>BIU-031/3</t>
  </si>
  <si>
    <t>BIU-031/6</t>
  </si>
  <si>
    <t>BIU-231/1</t>
  </si>
  <si>
    <t>BIU-231/12</t>
  </si>
  <si>
    <t>BIU-231/2</t>
  </si>
  <si>
    <t>BIU-231/3</t>
  </si>
  <si>
    <t>BIU-231/6</t>
  </si>
  <si>
    <t>BIU-034/1</t>
  </si>
  <si>
    <t>BIU-034/12</t>
  </si>
  <si>
    <t>BIU-034/2</t>
  </si>
  <si>
    <t>BIU-034/3</t>
  </si>
  <si>
    <t>BIU-034/6</t>
  </si>
  <si>
    <t>BIU-037/1</t>
  </si>
  <si>
    <t>BIU-037/12</t>
  </si>
  <si>
    <t>BIU-037/2</t>
  </si>
  <si>
    <t>BIU-037/3</t>
  </si>
  <si>
    <t>BIU-037/6</t>
  </si>
  <si>
    <t>BIU-038/1</t>
  </si>
  <si>
    <t>BIU-038/12</t>
  </si>
  <si>
    <t>BIU-038/2</t>
  </si>
  <si>
    <t>BIU-038/3</t>
  </si>
  <si>
    <t>BIU-038/6</t>
  </si>
  <si>
    <t>BIU-032/1</t>
  </si>
  <si>
    <t>BIU-032/12</t>
  </si>
  <si>
    <t>BIU-032/2</t>
  </si>
  <si>
    <t>BIU-032/3</t>
  </si>
  <si>
    <t>BIU-032/6</t>
  </si>
  <si>
    <t>BIU-233/1</t>
  </si>
  <si>
    <t>BIU-233/12</t>
  </si>
  <si>
    <t>BIU-233/2</t>
  </si>
  <si>
    <t>BIU-233/3</t>
  </si>
  <si>
    <t>BIU-233/6</t>
  </si>
  <si>
    <t>BIU-235/1</t>
  </si>
  <si>
    <t>BIU-235/12</t>
  </si>
  <si>
    <t>BIU-235/2</t>
  </si>
  <si>
    <t>BIU-235/3</t>
  </si>
  <si>
    <t>BIU-235/6</t>
  </si>
  <si>
    <t>BIU-033/1</t>
  </si>
  <si>
    <t>BIU-033/12</t>
  </si>
  <si>
    <t>BIU-033/2</t>
  </si>
  <si>
    <t>BIU-033/3</t>
  </si>
  <si>
    <t>BIU-033/6</t>
  </si>
  <si>
    <t>BIU-035/1</t>
  </si>
  <si>
    <t>BIU-035/12</t>
  </si>
  <si>
    <t>BIU-035/2</t>
  </si>
  <si>
    <t>BIU-035/3</t>
  </si>
  <si>
    <t>BIU-035/6</t>
  </si>
  <si>
    <t>BIU-036/1</t>
  </si>
  <si>
    <t>BIU-036/12</t>
  </si>
  <si>
    <t>BIU-036/2</t>
  </si>
  <si>
    <t>BIU-036/3</t>
  </si>
  <si>
    <t>BIU-036/6</t>
  </si>
  <si>
    <t>BIU-805/1</t>
  </si>
  <si>
    <t>AS Top</t>
  </si>
  <si>
    <t>BIU-805/2</t>
  </si>
  <si>
    <t>BIU-805/3</t>
  </si>
  <si>
    <t>BIU-805/6</t>
  </si>
  <si>
    <t>BIU-808/1</t>
  </si>
  <si>
    <t>BIU-808/2</t>
  </si>
  <si>
    <t>BIU-808/3</t>
  </si>
  <si>
    <t>BIU-808/6</t>
  </si>
  <si>
    <t>BIU-806/1</t>
  </si>
  <si>
    <t>BIU-806/2</t>
  </si>
  <si>
    <t>BIU-806/3</t>
  </si>
  <si>
    <t>BIU-806/6</t>
  </si>
  <si>
    <t>BIU-807/1</t>
  </si>
  <si>
    <t>BIU-807/2</t>
  </si>
  <si>
    <t>BIU-807/3</t>
  </si>
  <si>
    <t>BIU-807/6</t>
  </si>
  <si>
    <t>BIU-803/1</t>
  </si>
  <si>
    <t>BIU-803/2</t>
  </si>
  <si>
    <t>BIU-803/3</t>
  </si>
  <si>
    <t>BIU-803/6</t>
  </si>
  <si>
    <t>BIU-804/1</t>
  </si>
  <si>
    <t>BIU-804/2</t>
  </si>
  <si>
    <t>BIU-804/3</t>
  </si>
  <si>
    <t>BIU-804/6</t>
  </si>
  <si>
    <t>BIU-801/1</t>
  </si>
  <si>
    <t>BIU-801/2</t>
  </si>
  <si>
    <t>BIU-801/3</t>
  </si>
  <si>
    <t>BIU-801/6</t>
  </si>
  <si>
    <t>BIU-802/1</t>
  </si>
  <si>
    <t>BIU-802/2</t>
  </si>
  <si>
    <t>BIU-802/3</t>
  </si>
  <si>
    <t>BIU-802/6</t>
  </si>
  <si>
    <t>BIU-815/1</t>
  </si>
  <si>
    <t>BIU-815/2</t>
  </si>
  <si>
    <t>BIU-815/3</t>
  </si>
  <si>
    <t>BIU-815/6</t>
  </si>
  <si>
    <t>BIU-830/1</t>
  </si>
  <si>
    <t>BIU-830/2</t>
  </si>
  <si>
    <t>BIU-830/3</t>
  </si>
  <si>
    <t>BIU-830/6</t>
  </si>
  <si>
    <t>BIU-828/1</t>
  </si>
  <si>
    <t>BIU-828/2</t>
  </si>
  <si>
    <t>BIU-828/3</t>
  </si>
  <si>
    <t>BIU-828/6</t>
  </si>
  <si>
    <t>BIU-818/1</t>
  </si>
  <si>
    <t>BIU-818/2</t>
  </si>
  <si>
    <t>BIU-818/3</t>
  </si>
  <si>
    <t>BIU-818/6</t>
  </si>
  <si>
    <t>BIU-831/1</t>
  </si>
  <si>
    <t>BIU-831/2</t>
  </si>
  <si>
    <t>BIU-831/3</t>
  </si>
  <si>
    <t>BIU-831/6</t>
  </si>
  <si>
    <t>BIU-826/1</t>
  </si>
  <si>
    <t>BIU-826/2</t>
  </si>
  <si>
    <t>BIU-826/3</t>
  </si>
  <si>
    <t>BIU-826/6</t>
  </si>
  <si>
    <t>BIU-825/1</t>
  </si>
  <si>
    <t>BIU-825/2</t>
  </si>
  <si>
    <t>BIU-825/3</t>
  </si>
  <si>
    <t>BIU-825/6</t>
  </si>
  <si>
    <t>BIU-832/1</t>
  </si>
  <si>
    <t>BIU-832/2</t>
  </si>
  <si>
    <t>BIU-832/3</t>
  </si>
  <si>
    <t>BIU-832/6</t>
  </si>
  <si>
    <t>BIU-816/1</t>
  </si>
  <si>
    <t>BIU-816/2</t>
  </si>
  <si>
    <t>BIU-816/3</t>
  </si>
  <si>
    <t>BIU-816/6</t>
  </si>
  <si>
    <t>BIU-817/1</t>
  </si>
  <si>
    <t>BIU-817/2</t>
  </si>
  <si>
    <t>BIU-817/3</t>
  </si>
  <si>
    <t>BIU-817/6</t>
  </si>
  <si>
    <t>BIU-882/1</t>
  </si>
  <si>
    <t>BIU-882/2</t>
  </si>
  <si>
    <t>BIU-882/3</t>
  </si>
  <si>
    <t>BIU-882/6</t>
  </si>
  <si>
    <t>BIU-885/1</t>
  </si>
  <si>
    <t>BIU-885/2</t>
  </si>
  <si>
    <t>BIU-885/3</t>
  </si>
  <si>
    <t>BIU-885/6</t>
  </si>
  <si>
    <t>BIU-904/7</t>
  </si>
  <si>
    <t>BIU-904/8</t>
  </si>
  <si>
    <t>BIU-904/9</t>
  </si>
  <si>
    <t>BIU-908/7</t>
  </si>
  <si>
    <t>BIU-908/8</t>
  </si>
  <si>
    <t>BIU-908/9</t>
  </si>
  <si>
    <t>BIU-918/7</t>
  </si>
  <si>
    <t>BIU-918/8</t>
  </si>
  <si>
    <t>BIU-918/9</t>
  </si>
  <si>
    <t>BIU-905/7</t>
  </si>
  <si>
    <t>BIU-905/8</t>
  </si>
  <si>
    <t>BIU-905/9</t>
  </si>
  <si>
    <t>BIU-906/7</t>
  </si>
  <si>
    <t>BIU-906/8</t>
  </si>
  <si>
    <t>BIU-906/9</t>
  </si>
  <si>
    <t>BIU-907/7</t>
  </si>
  <si>
    <t>BIU-907/8</t>
  </si>
  <si>
    <t>BIU-907/9</t>
  </si>
  <si>
    <t>BIU-901/7</t>
  </si>
  <si>
    <t>BIU-901/8</t>
  </si>
  <si>
    <t>BIU-901/9</t>
  </si>
  <si>
    <t>BIU-902/7</t>
  </si>
  <si>
    <t>BIU-902/8</t>
  </si>
  <si>
    <t>BIU-902/9</t>
  </si>
  <si>
    <t>BIU-903/7</t>
  </si>
  <si>
    <t>BIU-903/8</t>
  </si>
  <si>
    <t>BIU-903/9</t>
  </si>
  <si>
    <t>BIU-051/1</t>
  </si>
  <si>
    <t>BIU-051/12</t>
  </si>
  <si>
    <t>BIU-051/2</t>
  </si>
  <si>
    <t>BIU-051/3</t>
  </si>
  <si>
    <t>BIU-051/6</t>
  </si>
  <si>
    <t>BIU-053/1</t>
  </si>
  <si>
    <t>BIU-053/12</t>
  </si>
  <si>
    <t>BIU-053/2</t>
  </si>
  <si>
    <t>BIU-053/3</t>
  </si>
  <si>
    <t>BIU-053/6</t>
  </si>
  <si>
    <t>BIU-061/1</t>
  </si>
  <si>
    <t>BIU-061/12</t>
  </si>
  <si>
    <t>BIU-061/2</t>
  </si>
  <si>
    <t>BIU-061/3</t>
  </si>
  <si>
    <t>BIU-061/6</t>
  </si>
  <si>
    <t>BIU-063/1</t>
  </si>
  <si>
    <t>BIU-063/12</t>
  </si>
  <si>
    <t>BIU-063/2</t>
  </si>
  <si>
    <t>BIU-063/3</t>
  </si>
  <si>
    <t>BIU-063/6</t>
  </si>
  <si>
    <t>BIU-809/1</t>
  </si>
  <si>
    <t>BIU-809/2</t>
  </si>
  <si>
    <t>BIU-809/3</t>
  </si>
  <si>
    <t>BIU-809/6</t>
  </si>
  <si>
    <t>BIU-810/1</t>
  </si>
  <si>
    <t>BIU-810/2</t>
  </si>
  <si>
    <t>BIU-810/3</t>
  </si>
  <si>
    <t>BIU-810/6</t>
  </si>
  <si>
    <t>BIU-137/1</t>
  </si>
  <si>
    <t>BIU-137/12</t>
  </si>
  <si>
    <t>BIU-137/2</t>
  </si>
  <si>
    <t>BIU-137/3</t>
  </si>
  <si>
    <t>BIU-237/1</t>
  </si>
  <si>
    <t>BIU-237/12</t>
  </si>
  <si>
    <t>BIU-237/2</t>
  </si>
  <si>
    <t>BIU-237/3</t>
  </si>
  <si>
    <t>BIU-837/1</t>
  </si>
  <si>
    <t>BIU-837/2</t>
  </si>
  <si>
    <t>BIU-837/3</t>
  </si>
  <si>
    <t>BIU-837/6</t>
  </si>
  <si>
    <t>OZU-061/1</t>
  </si>
  <si>
    <t>Bottom</t>
  </si>
  <si>
    <t>OZU-061/12</t>
  </si>
  <si>
    <t>OZU-061/2</t>
  </si>
  <si>
    <t>OZU-061/3</t>
  </si>
  <si>
    <t>OZU-061/6</t>
  </si>
  <si>
    <t>OZU-051/1</t>
  </si>
  <si>
    <t>OZU-051/12</t>
  </si>
  <si>
    <t>OZU-051/2</t>
  </si>
  <si>
    <t>OZU-051/3</t>
  </si>
  <si>
    <t>OZU-051/6</t>
  </si>
  <si>
    <t>OZU-062/1</t>
  </si>
  <si>
    <t>OZU-062/12</t>
  </si>
  <si>
    <t>OZU-062/2</t>
  </si>
  <si>
    <t>OZU-062/3</t>
  </si>
  <si>
    <t>OZU-062/6</t>
  </si>
  <si>
    <t>OZU-052/1</t>
  </si>
  <si>
    <t>OZU-052/12</t>
  </si>
  <si>
    <t>OZU-052/2</t>
  </si>
  <si>
    <t>OZU-052/3</t>
  </si>
  <si>
    <t>OZU-052/6</t>
  </si>
  <si>
    <t>OZU-053/1</t>
  </si>
  <si>
    <t>OZU-053/12</t>
  </si>
  <si>
    <t>OZU-053/2</t>
  </si>
  <si>
    <t>OZU-053/3</t>
  </si>
  <si>
    <t>OZU-053/6</t>
  </si>
  <si>
    <t>OZU-063/1</t>
  </si>
  <si>
    <t>OZU-063/12</t>
  </si>
  <si>
    <t>OZU-063/2</t>
  </si>
  <si>
    <t>OZU-063/3</t>
  </si>
  <si>
    <t>OZU-063/6</t>
  </si>
  <si>
    <t>OZU-054/1</t>
  </si>
  <si>
    <t>OZU-054/12</t>
  </si>
  <si>
    <t>OZU-054/2</t>
  </si>
  <si>
    <t>OZU-054/3</t>
  </si>
  <si>
    <t>OZU-054/6</t>
  </si>
  <si>
    <t>OZU-361/1</t>
  </si>
  <si>
    <t>OZU-361/12</t>
  </si>
  <si>
    <t>OZU-361/2</t>
  </si>
  <si>
    <t>OZU-361/3</t>
  </si>
  <si>
    <t>OZU-361/6</t>
  </si>
  <si>
    <t>OZU-351/1</t>
  </si>
  <si>
    <t>OZU-351/12</t>
  </si>
  <si>
    <t>OZU-351/2</t>
  </si>
  <si>
    <t>OZU-351/3</t>
  </si>
  <si>
    <t>OZU-351/6</t>
  </si>
  <si>
    <t>OZU-362/1</t>
  </si>
  <si>
    <t>OZU-362/12</t>
  </si>
  <si>
    <t>OZU-362/2</t>
  </si>
  <si>
    <t>OZU-362/3</t>
  </si>
  <si>
    <t>OZU-362/6</t>
  </si>
  <si>
    <t>OZU-352/1</t>
  </si>
  <si>
    <t>OZU-352/12</t>
  </si>
  <si>
    <t>OZU-352/2</t>
  </si>
  <si>
    <t>OZU-352/3</t>
  </si>
  <si>
    <t>OZU-352/6</t>
  </si>
  <si>
    <t>OZU-353/1</t>
  </si>
  <si>
    <t>OZU-353/12</t>
  </si>
  <si>
    <t>OZU-353/2</t>
  </si>
  <si>
    <t>OZU-353/3</t>
  </si>
  <si>
    <t>OZU-353/6</t>
  </si>
  <si>
    <t>OZU-363/1</t>
  </si>
  <si>
    <t>OZU-363/12</t>
  </si>
  <si>
    <t>OZU-363/2</t>
  </si>
  <si>
    <t>OZU-363/3</t>
  </si>
  <si>
    <t>OZU-363/6</t>
  </si>
  <si>
    <t>OZU-354/1</t>
  </si>
  <si>
    <t>OZU-354/12</t>
  </si>
  <si>
    <t>OZU-354/2</t>
  </si>
  <si>
    <t>OZU-354/3</t>
  </si>
  <si>
    <t>OZU-354/6</t>
  </si>
  <si>
    <t>OZU-330/1</t>
  </si>
  <si>
    <t>OZU-330/12</t>
  </si>
  <si>
    <t>OZU-330/2</t>
  </si>
  <si>
    <t>OZU-330/3</t>
  </si>
  <si>
    <t>OZU-330/6</t>
  </si>
  <si>
    <t>OZU-031/1</t>
  </si>
  <si>
    <t>OZU-031/12</t>
  </si>
  <si>
    <t>OZU-031/2</t>
  </si>
  <si>
    <t>OZU-031/3</t>
  </si>
  <si>
    <t>OZU-031/6</t>
  </si>
  <si>
    <t>OZU-032/1</t>
  </si>
  <si>
    <t>OZU-032/12</t>
  </si>
  <si>
    <t>OZU-032/2</t>
  </si>
  <si>
    <t>OZU-032/3</t>
  </si>
  <si>
    <t>OZU-032/6</t>
  </si>
  <si>
    <t>OZU-328/1</t>
  </si>
  <si>
    <t>OZU-328/12</t>
  </si>
  <si>
    <t>OZU-328/2</t>
  </si>
  <si>
    <t>OZU-328/3</t>
  </si>
  <si>
    <t>OZU-328/6</t>
  </si>
  <si>
    <t>OZU-329/1</t>
  </si>
  <si>
    <t>OZU-329/12</t>
  </si>
  <si>
    <t>OZU-329/2</t>
  </si>
  <si>
    <t>OZU-329/3</t>
  </si>
  <si>
    <t>OZU-329/6</t>
  </si>
  <si>
    <t>OZU-016/1</t>
  </si>
  <si>
    <t>OZU-016/12</t>
  </si>
  <si>
    <t>OZU-016/2</t>
  </si>
  <si>
    <t>OZU-016/3</t>
  </si>
  <si>
    <t>OZU-016/6</t>
  </si>
  <si>
    <t>OZU-327/1</t>
  </si>
  <si>
    <t>OZU-327/12</t>
  </si>
  <si>
    <t>OZU-327/2</t>
  </si>
  <si>
    <t>OZU-327/3</t>
  </si>
  <si>
    <t>OZU-327/6</t>
  </si>
  <si>
    <t>OZU-372/1</t>
  </si>
  <si>
    <t>OZU-372/12</t>
  </si>
  <si>
    <t>OZU-070/1</t>
  </si>
  <si>
    <t>OZU-070/12</t>
  </si>
  <si>
    <t>OZU-013/1</t>
  </si>
  <si>
    <t>OZU-013/12</t>
  </si>
  <si>
    <t>OZU-013/2</t>
  </si>
  <si>
    <t>OZU-013/3</t>
  </si>
  <si>
    <t>OZU-013/6</t>
  </si>
  <si>
    <t>OZU-014/1</t>
  </si>
  <si>
    <t>OZU-014/12</t>
  </si>
  <si>
    <t>OZU-014/2</t>
  </si>
  <si>
    <t>OZU-014/3</t>
  </si>
  <si>
    <t>OZU-014/6</t>
  </si>
  <si>
    <t>OZU-015/1</t>
  </si>
  <si>
    <t>OZU-015/12</t>
  </si>
  <si>
    <t>OZU-015/2</t>
  </si>
  <si>
    <t>OZU-015/3</t>
  </si>
  <si>
    <t>OZU-015/6</t>
  </si>
  <si>
    <t>OZU-035/1</t>
  </si>
  <si>
    <t>OZU-035/12</t>
  </si>
  <si>
    <t>OZU-035/2</t>
  </si>
  <si>
    <t>OZU-035/3</t>
  </si>
  <si>
    <t>OZU-035/6</t>
  </si>
  <si>
    <t>OZU-017/1</t>
  </si>
  <si>
    <t>OZU-017/12</t>
  </si>
  <si>
    <t>OZU-018/1</t>
  </si>
  <si>
    <t>OZU-018/12</t>
  </si>
  <si>
    <t>OZU-313/1</t>
  </si>
  <si>
    <t>OZU-313/12</t>
  </si>
  <si>
    <t>OZU-313/2</t>
  </si>
  <si>
    <t>OZU-313/3</t>
  </si>
  <si>
    <t>OZU-313/6</t>
  </si>
  <si>
    <t>OZU-324/1</t>
  </si>
  <si>
    <t>OZU-324/12</t>
  </si>
  <si>
    <t>OZU-324/2</t>
  </si>
  <si>
    <t>OZU-324/3</t>
  </si>
  <si>
    <t>OZU-324/6</t>
  </si>
  <si>
    <t>OZU-325/1</t>
  </si>
  <si>
    <t>OZU-325/12</t>
  </si>
  <si>
    <t>OZU-325/2</t>
  </si>
  <si>
    <t>OZU-325/3</t>
  </si>
  <si>
    <t>OZU-325/6</t>
  </si>
  <si>
    <t>OZU-326/1</t>
  </si>
  <si>
    <t>OZU-326/12</t>
  </si>
  <si>
    <t>OZU-326/2</t>
  </si>
  <si>
    <t>OZU-326/3</t>
  </si>
  <si>
    <t>OZU-326/6</t>
  </si>
  <si>
    <t>OZU-317/1</t>
  </si>
  <si>
    <t>OZU-317/12</t>
  </si>
  <si>
    <t>OZU-318/1</t>
  </si>
  <si>
    <t>OZU-318/12</t>
  </si>
  <si>
    <t>OZU-024/1</t>
  </si>
  <si>
    <t>OZU-024/12</t>
  </si>
  <si>
    <t>OZU-024/2</t>
  </si>
  <si>
    <t>OZU-024/3</t>
  </si>
  <si>
    <t>OZU-024/6</t>
  </si>
  <si>
    <t>OZU-021/1</t>
  </si>
  <si>
    <t>OZU-021/12</t>
  </si>
  <si>
    <t>OZU-021/2</t>
  </si>
  <si>
    <t>OZU-021/3</t>
  </si>
  <si>
    <t>OZU-021/6</t>
  </si>
  <si>
    <t>OZU-010/1</t>
  </si>
  <si>
    <t>OZU-010/12</t>
  </si>
  <si>
    <t>OZU-010/2</t>
  </si>
  <si>
    <t>OZU-010/3</t>
  </si>
  <si>
    <t>OZU-010/6</t>
  </si>
  <si>
    <t>OZU-022/1</t>
  </si>
  <si>
    <t>OZU-022/12</t>
  </si>
  <si>
    <t>OZU-022/2</t>
  </si>
  <si>
    <t>OZU-022/3</t>
  </si>
  <si>
    <t>OZU-022/6</t>
  </si>
  <si>
    <t>OZU-011/1</t>
  </si>
  <si>
    <t>OZU-011/12</t>
  </si>
  <si>
    <t>OZU-011/2</t>
  </si>
  <si>
    <t>OZU-011/3</t>
  </si>
  <si>
    <t>OZU-011/6</t>
  </si>
  <si>
    <t>OZU-012/1</t>
  </si>
  <si>
    <t>OZU-012/12</t>
  </si>
  <si>
    <t>OZU-012/2</t>
  </si>
  <si>
    <t>OZU-012/3</t>
  </si>
  <si>
    <t>OZU-012/6</t>
  </si>
  <si>
    <t>OZU-023/1</t>
  </si>
  <si>
    <t>OZU-023/12</t>
  </si>
  <si>
    <t>OZU-023/2</t>
  </si>
  <si>
    <t>OZU-023/3</t>
  </si>
  <si>
    <t>OZU-023/6</t>
  </si>
  <si>
    <t>OZU-336/1</t>
  </si>
  <si>
    <t>OZU-336/12</t>
  </si>
  <si>
    <t>OZU-336/2</t>
  </si>
  <si>
    <t>OZU-336/3</t>
  </si>
  <si>
    <t>OZU-336/6</t>
  </si>
  <si>
    <t>OZU-321/1</t>
  </si>
  <si>
    <t>OZU-321/12</t>
  </si>
  <si>
    <t>OZU-321/2</t>
  </si>
  <si>
    <t>OZU-321/3</t>
  </si>
  <si>
    <t>OZU-321/6</t>
  </si>
  <si>
    <t>OZU-310/1</t>
  </si>
  <si>
    <t>OZU-310/12</t>
  </si>
  <si>
    <t>OZU-310/2</t>
  </si>
  <si>
    <t>OZU-310/3</t>
  </si>
  <si>
    <t>OZU-310/6</t>
  </si>
  <si>
    <t>OZU-322/1</t>
  </si>
  <si>
    <t>OZU-322/12</t>
  </si>
  <si>
    <t>OZU-322/2</t>
  </si>
  <si>
    <t>OZU-322/3</t>
  </si>
  <si>
    <t>OZU-322/6</t>
  </si>
  <si>
    <t>OZU-311/1</t>
  </si>
  <si>
    <t>OZU-311/12</t>
  </si>
  <si>
    <t>OZU-311/2</t>
  </si>
  <si>
    <t>OZU-311/3</t>
  </si>
  <si>
    <t>OZU-311/6</t>
  </si>
  <si>
    <t>OZU-312/1</t>
  </si>
  <si>
    <t>OZU-312/12</t>
  </si>
  <si>
    <t>OZU-312/2</t>
  </si>
  <si>
    <t>OZU-312/3</t>
  </si>
  <si>
    <t>OZU-312/6</t>
  </si>
  <si>
    <t>OZU-323/1</t>
  </si>
  <si>
    <t>OZU-323/12</t>
  </si>
  <si>
    <t>OZU-323/2</t>
  </si>
  <si>
    <t>OZU-323/3</t>
  </si>
  <si>
    <t>OZU-323/6</t>
  </si>
  <si>
    <t>OZU-041/1</t>
  </si>
  <si>
    <t>OZU-041/12</t>
  </si>
  <si>
    <t>OZU-041/2</t>
  </si>
  <si>
    <t>OZU-041/3</t>
  </si>
  <si>
    <t>OZU-041/6</t>
  </si>
  <si>
    <t>OZU-042/1</t>
  </si>
  <si>
    <t>OZU-042/12</t>
  </si>
  <si>
    <t>OZU-042/2</t>
  </si>
  <si>
    <t>OZU-042/3</t>
  </si>
  <si>
    <t>OZU-042/6</t>
  </si>
  <si>
    <t>OZU-043/1</t>
  </si>
  <si>
    <t>OZU-043/12</t>
  </si>
  <si>
    <t>OZU-043/2</t>
  </si>
  <si>
    <t>OZU-043/3</t>
  </si>
  <si>
    <t>OZU-043/6</t>
  </si>
  <si>
    <t>OZU-044/1</t>
  </si>
  <si>
    <t>OZU-044/12</t>
  </si>
  <si>
    <t>OZU-044/2</t>
  </si>
  <si>
    <t>OZU-044/3</t>
  </si>
  <si>
    <t>OZU-044/6</t>
  </si>
  <si>
    <t>OZU-045/1</t>
  </si>
  <si>
    <t>OZU-045/12</t>
  </si>
  <si>
    <t>OZU-045/2</t>
  </si>
  <si>
    <t>OZU-045/3</t>
  </si>
  <si>
    <t>OZU-045/6</t>
  </si>
  <si>
    <t>OZU-341/1</t>
  </si>
  <si>
    <t>OZU-341/12</t>
  </si>
  <si>
    <t>OZU-341/2</t>
  </si>
  <si>
    <t>OZU-341/3</t>
  </si>
  <si>
    <t>OZU-341/6</t>
  </si>
  <si>
    <t>OZU-342/1</t>
  </si>
  <si>
    <t>OZU-342/12</t>
  </si>
  <si>
    <t>OZU-342/2</t>
  </si>
  <si>
    <t>OZU-342/3</t>
  </si>
  <si>
    <t>OZU-342/6</t>
  </si>
  <si>
    <t>OZU-343/1</t>
  </si>
  <si>
    <t>OZU-343/12</t>
  </si>
  <si>
    <t>OZU-343/2</t>
  </si>
  <si>
    <t>OZU-343/3</t>
  </si>
  <si>
    <t>OZU-343/6</t>
  </si>
  <si>
    <t>OZU-344/1</t>
  </si>
  <si>
    <t>OZU-344/12</t>
  </si>
  <si>
    <t>OZU-344/2</t>
  </si>
  <si>
    <t>OZU-344/3</t>
  </si>
  <si>
    <t>OZU-344/6</t>
  </si>
  <si>
    <t>OZU-345/1</t>
  </si>
  <si>
    <t>OZU-345/12</t>
  </si>
  <si>
    <t>OZU-345/2</t>
  </si>
  <si>
    <t>OZU-345/3</t>
  </si>
  <si>
    <t>OZU-345/6</t>
  </si>
  <si>
    <t>OZU-346/1</t>
  </si>
  <si>
    <t>OZU-346/12</t>
  </si>
  <si>
    <t>OZU-346/2</t>
  </si>
  <si>
    <t>OZU-346/3</t>
  </si>
  <si>
    <t>OZU-346/6</t>
  </si>
  <si>
    <t>OZU-WRB-301/1</t>
  </si>
  <si>
    <t>OZU-WRB-301/2</t>
  </si>
  <si>
    <t>OZU-WRB-301/3</t>
  </si>
  <si>
    <t>OZU-WRB-301/6</t>
  </si>
  <si>
    <t>OZU-WRB-302/1</t>
  </si>
  <si>
    <t>OZU-WRB-302/2</t>
  </si>
  <si>
    <t>OZU-WRB-302/3</t>
  </si>
  <si>
    <t>OZU-WRB-302/6</t>
  </si>
  <si>
    <t>OZU-WRB-303/1</t>
  </si>
  <si>
    <t>OZU-WRB-303/3</t>
  </si>
  <si>
    <t>OZU-WRB-303/6</t>
  </si>
  <si>
    <t>OZU-809/1</t>
  </si>
  <si>
    <t>OZU-809/2</t>
  </si>
  <si>
    <t>OZU-809/3</t>
  </si>
  <si>
    <t>OZU-809/6</t>
  </si>
  <si>
    <t>OZU-831/1</t>
  </si>
  <si>
    <t>OZU-831/2</t>
  </si>
  <si>
    <t>OZU-831/3</t>
  </si>
  <si>
    <t>OZU-831/6</t>
  </si>
  <si>
    <t>OZU-810/1</t>
  </si>
  <si>
    <t>OZU-810/2</t>
  </si>
  <si>
    <t>OZU-810/3</t>
  </si>
  <si>
    <t>OZU-810/6</t>
  </si>
  <si>
    <t>OZU-811/1</t>
  </si>
  <si>
    <t>OZU-811/2</t>
  </si>
  <si>
    <t>OZU-811/3</t>
  </si>
  <si>
    <t>OZU-811/6</t>
  </si>
  <si>
    <t>OZU-812/1</t>
  </si>
  <si>
    <t>OZU-812/2</t>
  </si>
  <si>
    <t>OZU-812/3</t>
  </si>
  <si>
    <t>OZU-812/6</t>
  </si>
  <si>
    <t>OZU-813/1</t>
  </si>
  <si>
    <t>OZU-813/2</t>
  </si>
  <si>
    <t>OZU-813/3</t>
  </si>
  <si>
    <t>OZU-813/6</t>
  </si>
  <si>
    <t>OZU-814/1</t>
  </si>
  <si>
    <t>OZU-814/2</t>
  </si>
  <si>
    <t>OZU-814/3</t>
  </si>
  <si>
    <t>OZU-814/6</t>
  </si>
  <si>
    <t>OZU-808/1</t>
  </si>
  <si>
    <t>OZU-808/2</t>
  </si>
  <si>
    <t>OZU-808/3</t>
  </si>
  <si>
    <t>OZU-808/6</t>
  </si>
  <si>
    <t>OZU-827/1</t>
  </si>
  <si>
    <t>OZU-827/2</t>
  </si>
  <si>
    <t>OZU-827/3</t>
  </si>
  <si>
    <t>OZU-827/6</t>
  </si>
  <si>
    <t>OZU-828/1</t>
  </si>
  <si>
    <t>OZU-828/2</t>
  </si>
  <si>
    <t>OZU-828/3</t>
  </si>
  <si>
    <t>OZU-828/6</t>
  </si>
  <si>
    <t>OZU-825/1</t>
  </si>
  <si>
    <t>OZU-825/2</t>
  </si>
  <si>
    <t>OZU-825/3</t>
  </si>
  <si>
    <t>OZU-825/6</t>
  </si>
  <si>
    <t>OZU-826/1</t>
  </si>
  <si>
    <t>OZU-826/2</t>
  </si>
  <si>
    <t>OZU-826/3</t>
  </si>
  <si>
    <t>OZU-826/6</t>
  </si>
  <si>
    <t>OZU-822/1</t>
  </si>
  <si>
    <t>OZU-822/12</t>
  </si>
  <si>
    <t>OZU-821/1</t>
  </si>
  <si>
    <t>OZU-821/12</t>
  </si>
  <si>
    <t>OZU-829/1</t>
  </si>
  <si>
    <t>OZU-829/2</t>
  </si>
  <si>
    <t>OZU-829/3</t>
  </si>
  <si>
    <t>OZU-829/6</t>
  </si>
  <si>
    <t>OZU-830/1</t>
  </si>
  <si>
    <t>OZU-830/2</t>
  </si>
  <si>
    <t>OZU-830/3</t>
  </si>
  <si>
    <t>OZU-830/6</t>
  </si>
  <si>
    <t>OZU-804/1</t>
  </si>
  <si>
    <t>OZU-804/2</t>
  </si>
  <si>
    <t>OZU-804/3</t>
  </si>
  <si>
    <t>OZU-804/6</t>
  </si>
  <si>
    <t>OZU-805/1</t>
  </si>
  <si>
    <t>OZU-805/2</t>
  </si>
  <si>
    <t>OZU-805/3</t>
  </si>
  <si>
    <t>OZU-805/6</t>
  </si>
  <si>
    <t>OZU-806/1</t>
  </si>
  <si>
    <t>OZU-806/2</t>
  </si>
  <si>
    <t>OZU-806/3</t>
  </si>
  <si>
    <t>OZU-806/6</t>
  </si>
  <si>
    <t>OZU-807/1</t>
  </si>
  <si>
    <t>OZU-807/2</t>
  </si>
  <si>
    <t>OZU-807/3</t>
  </si>
  <si>
    <t>OZU-807/6</t>
  </si>
  <si>
    <t>OZU-817/1</t>
  </si>
  <si>
    <t>OZU-817/2</t>
  </si>
  <si>
    <t>OZU-817/3</t>
  </si>
  <si>
    <t>OZU-817/6</t>
  </si>
  <si>
    <t>OZU-818/1</t>
  </si>
  <si>
    <t>OZU-818/2</t>
  </si>
  <si>
    <t>OZU-818/3</t>
  </si>
  <si>
    <t>OZU-818/6</t>
  </si>
  <si>
    <t>OZU-819/1</t>
  </si>
  <si>
    <t>OZU-819/2</t>
  </si>
  <si>
    <t>OZU-819/3</t>
  </si>
  <si>
    <t>OZU-819/6</t>
  </si>
  <si>
    <t>OZU-820/1</t>
  </si>
  <si>
    <t>OZU-820/2</t>
  </si>
  <si>
    <t>OZU-820/3</t>
  </si>
  <si>
    <t>OZU-820/6</t>
  </si>
  <si>
    <t>OZU-801/1</t>
  </si>
  <si>
    <t>OZU-801/2</t>
  </si>
  <si>
    <t>OZU-801/3</t>
  </si>
  <si>
    <t>OZU-801/6</t>
  </si>
  <si>
    <t>OZU-823/1</t>
  </si>
  <si>
    <t>OZU-823/2</t>
  </si>
  <si>
    <t>OZU-823/3</t>
  </si>
  <si>
    <t>OZU-823/6</t>
  </si>
  <si>
    <t>OZU-802/1</t>
  </si>
  <si>
    <t>OZU-802/2</t>
  </si>
  <si>
    <t>OZU-802/3</t>
  </si>
  <si>
    <t>OZU-802/6</t>
  </si>
  <si>
    <t>OZU-803/1</t>
  </si>
  <si>
    <t>OZU-803/2</t>
  </si>
  <si>
    <t>OZU-803/3</t>
  </si>
  <si>
    <t>OZU-803/6</t>
  </si>
  <si>
    <t>OZU-824/1</t>
  </si>
  <si>
    <t>OZU-824/2</t>
  </si>
  <si>
    <t>OZU-824/3</t>
  </si>
  <si>
    <t>OZU-824/6</t>
  </si>
  <si>
    <t>OZU-901/7</t>
  </si>
  <si>
    <t>OZU-901/8</t>
  </si>
  <si>
    <t>OZU-901/9</t>
  </si>
  <si>
    <t>OZU-902/7</t>
  </si>
  <si>
    <t>OZU-902/8</t>
  </si>
  <si>
    <t>OZU-902/9</t>
  </si>
  <si>
    <t>OZU-903/7</t>
  </si>
  <si>
    <t>OZU-903/8</t>
  </si>
  <si>
    <t>OZU-903/9</t>
  </si>
  <si>
    <t>OZU-904/7</t>
  </si>
  <si>
    <t>OZU-904/8</t>
  </si>
  <si>
    <t>OZU-904/9</t>
  </si>
  <si>
    <t>OZU-905/7</t>
  </si>
  <si>
    <t>OZU-905/8</t>
  </si>
  <si>
    <t>OZU-905/9</t>
  </si>
  <si>
    <t>OZU-906/7</t>
  </si>
  <si>
    <t>OZU-906/8</t>
  </si>
  <si>
    <t>OZU-906/9</t>
  </si>
  <si>
    <t>OZU-907/7</t>
  </si>
  <si>
    <t>OZU-907/8</t>
  </si>
  <si>
    <t>OZU-907/9</t>
  </si>
  <si>
    <t>OZU-910/7</t>
  </si>
  <si>
    <t>OZU-910/8</t>
  </si>
  <si>
    <t>OZU-910/9</t>
  </si>
  <si>
    <t>OZU-911/7</t>
  </si>
  <si>
    <t>OZU-911/8</t>
  </si>
  <si>
    <t>OZU-911/9</t>
  </si>
  <si>
    <t>OZU-912/7</t>
  </si>
  <si>
    <t>OZU-912/8</t>
  </si>
  <si>
    <t>OZU-912/9</t>
  </si>
  <si>
    <t>OZU-913/7</t>
  </si>
  <si>
    <t>OZU-913/8</t>
  </si>
  <si>
    <t>OZU-913/9</t>
  </si>
  <si>
    <t>OZU-914/7</t>
  </si>
  <si>
    <t>OZU-914/8</t>
  </si>
  <si>
    <t>OZU-914/9</t>
  </si>
  <si>
    <t>OZU-915/7</t>
  </si>
  <si>
    <t>OZU-915/8</t>
  </si>
  <si>
    <t>OZU-915/9</t>
  </si>
  <si>
    <t>OZU-916/7</t>
  </si>
  <si>
    <t>OZU-916/8</t>
  </si>
  <si>
    <t>OZU-916/9</t>
  </si>
  <si>
    <t>OZU-917/7</t>
  </si>
  <si>
    <t>OZU-917/8</t>
  </si>
  <si>
    <t>OZU-917/9</t>
  </si>
  <si>
    <t>OZU-918/7</t>
  </si>
  <si>
    <t>OZU-918/8</t>
  </si>
  <si>
    <t>OZU-918/9</t>
  </si>
  <si>
    <t>OZU-919/7</t>
  </si>
  <si>
    <t>OZU-919/8</t>
  </si>
  <si>
    <t>OZU-919/9</t>
  </si>
  <si>
    <t>OZU-920/7</t>
  </si>
  <si>
    <t>OZU-920/8</t>
  </si>
  <si>
    <t>OZU-920/9</t>
  </si>
  <si>
    <t>OZU-921/7</t>
  </si>
  <si>
    <t>OZU-921/8</t>
  </si>
  <si>
    <t>OZU-921/9</t>
  </si>
  <si>
    <t>OZU-940/7</t>
  </si>
  <si>
    <t>OZU-940/8</t>
  </si>
  <si>
    <t>OZU-940/9</t>
  </si>
  <si>
    <t>OZU-941/7</t>
  </si>
  <si>
    <t>OZU-941/8</t>
  </si>
  <si>
    <t>OZU-941/9</t>
  </si>
  <si>
    <t>OZU-942/7</t>
  </si>
  <si>
    <t>OZU-942/8</t>
  </si>
  <si>
    <t>OZU-942/9</t>
  </si>
  <si>
    <t>OZU-943/7</t>
  </si>
  <si>
    <t>OZU-943/8</t>
  </si>
  <si>
    <t>OZU-943/9</t>
  </si>
  <si>
    <t>OZU-944/7</t>
  </si>
  <si>
    <t>OZU-944/8</t>
  </si>
  <si>
    <t>OZU-944/9</t>
  </si>
  <si>
    <t>OZU-945/7</t>
  </si>
  <si>
    <t>OZU-945/8</t>
  </si>
  <si>
    <t>OZU-945/9</t>
  </si>
  <si>
    <t>OZU-083/1</t>
  </si>
  <si>
    <t>OZU-083/12</t>
  </si>
  <si>
    <t>OZU-083/2</t>
  </si>
  <si>
    <t>OZU-083/6</t>
  </si>
  <si>
    <t>OZU-381/1</t>
  </si>
  <si>
    <t>OZU-381/12</t>
  </si>
  <si>
    <t>OZU-381/2</t>
  </si>
  <si>
    <t>OZU-381/6</t>
  </si>
  <si>
    <t>OZU-082/1</t>
  </si>
  <si>
    <t>OZU-082/12</t>
  </si>
  <si>
    <t>OZU-082/6</t>
  </si>
  <si>
    <t>OZU-382/1</t>
  </si>
  <si>
    <t>OZU-382/12</t>
  </si>
  <si>
    <t>OZU-382/6</t>
  </si>
  <si>
    <t>OZU-815/1</t>
  </si>
  <si>
    <t>OZU-815/6</t>
  </si>
  <si>
    <t>OZU-816/1</t>
  </si>
  <si>
    <t>OZU-816/6</t>
  </si>
  <si>
    <t>Tang Type</t>
  </si>
  <si>
    <t>Data</t>
  </si>
  <si>
    <t>Drawer data</t>
  </si>
  <si>
    <t>Max length</t>
  </si>
  <si>
    <t>max weight</t>
  </si>
  <si>
    <t>max width per slot</t>
  </si>
  <si>
    <t>Total slots</t>
  </si>
  <si>
    <t>Height(mm)</t>
  </si>
  <si>
    <t>Width each (slots)</t>
  </si>
  <si>
    <t>Length (slots)</t>
  </si>
  <si>
    <t>Slots needed</t>
  </si>
  <si>
    <t>NS TOP</t>
  </si>
  <si>
    <t>AS TOP</t>
  </si>
  <si>
    <t>Drawers needed by slots</t>
  </si>
  <si>
    <t>total</t>
  </si>
  <si>
    <t>Drawers needed by weight</t>
  </si>
  <si>
    <t>Cabinets needed</t>
  </si>
  <si>
    <t>By drawers</t>
  </si>
  <si>
    <t>By height</t>
  </si>
  <si>
    <t>type</t>
  </si>
  <si>
    <t>Alternate cabinet plate option?</t>
  </si>
  <si>
    <t>Qty</t>
  </si>
  <si>
    <t>Enter your tools:</t>
  </si>
  <si>
    <t>Number of standard cabinets needed:</t>
  </si>
  <si>
    <t>250 mm:</t>
  </si>
  <si>
    <t>225 mm:</t>
  </si>
  <si>
    <t>200 mm:</t>
  </si>
  <si>
    <t>150 mm:</t>
  </si>
  <si>
    <t>125 mm:</t>
  </si>
  <si>
    <t>Total number of drawers in use:</t>
  </si>
  <si>
    <t>Please contact WILA if you want to store a New Standard or American Style tool that is not listed in this calculator.</t>
  </si>
  <si>
    <t xml:space="preserve">  TOOL CABINET CALCULATOR</t>
  </si>
  <si>
    <t>Top tool drawers</t>
  </si>
  <si>
    <t>Bottom tool drawers</t>
  </si>
  <si>
    <t>Minimum software requirements: Microsoft 365 or Excel 2021 or newer</t>
  </si>
  <si>
    <t>V1.1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</si>
</sst>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rial"/>
      <family val="2"/>
      <scheme val="minor"/>
    </font>
    <font>
      <sz val="11"/>
      <color rgb="FF9C5700"/>
      <name val="Arial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0"/>
      <name val="Arial"/>
      <family val="2"/>
    </font>
    <font>
      <sz val="8"/>
      <name val="Arial"/>
      <family val="2"/>
      <scheme val="minor"/>
    </font>
    <font>
      <sz val="28"/>
      <color theme="0"/>
      <name val="Franklin Gothic Heavy"/>
      <family val="2"/>
    </font>
    <font>
      <sz val="72"/>
      <color rgb="FF0081E0"/>
      <name val="Franklin Gothic Heavy"/>
      <family val="2"/>
    </font>
    <font>
      <sz val="11"/>
      <color rgb="FF0081E0"/>
      <name val="Arial"/>
      <family val="2"/>
      <scheme val="minor"/>
    </font>
    <font>
      <b/>
      <sz val="11"/>
      <color theme="0" tint="-0.249977111117893"/>
      <name val="Arial"/>
      <family val="2"/>
    </font>
    <font>
      <sz val="11"/>
      <color theme="0" tint="-0.24997711111789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gradientFill degree="180">
        <stop position="0">
          <color theme="1"/>
        </stop>
        <stop position="1">
          <color theme="4"/>
        </stop>
      </gradientFill>
    </fill>
    <fill>
      <patternFill patternType="solid">
        <fgColor rgb="FFF1F4F8"/>
        <bgColor indexed="64"/>
      </patternFill>
    </fill>
  </fills>
  <borders count="2">
    <border>
      <left/>
      <right/>
      <top/>
      <bottom/>
      <diagonal/>
    </border>
    <border>
      <left style="thin">
        <color rgb="FF0081E0"/>
      </left>
      <right style="thin">
        <color rgb="FF0081E0"/>
      </right>
      <top style="thin">
        <color rgb="FF0081E0"/>
      </top>
      <bottom style="thin">
        <color rgb="FF0081E0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5" fillId="4" borderId="0" xfId="0" applyFont="1" applyFill="1" applyAlignment="1">
      <alignment vertical="center"/>
    </xf>
    <xf numFmtId="0" fontId="2" fillId="3" borderId="1" xfId="1" applyFont="1" applyFill="1" applyBorder="1" applyProtection="1">
      <protection locked="0"/>
    </xf>
    <xf numFmtId="0" fontId="2" fillId="3" borderId="1" xfId="1" applyFont="1" applyFill="1" applyBorder="1" applyAlignment="1" applyProtection="1">
      <alignment horizontal="left"/>
      <protection locked="0"/>
    </xf>
    <xf numFmtId="0" fontId="2" fillId="6" borderId="0" xfId="0" applyFont="1" applyFill="1"/>
    <xf numFmtId="0" fontId="3" fillId="6" borderId="0" xfId="0" applyFont="1" applyFill="1"/>
    <xf numFmtId="0" fontId="3" fillId="6" borderId="0" xfId="0" applyFont="1" applyFill="1" applyAlignment="1">
      <alignment horizontal="left"/>
    </xf>
    <xf numFmtId="0" fontId="4" fillId="6" borderId="0" xfId="0" applyFont="1" applyFill="1" applyAlignment="1">
      <alignment vertical="center"/>
    </xf>
    <xf numFmtId="0" fontId="2" fillId="6" borderId="0" xfId="0" applyFont="1" applyFill="1" applyAlignment="1">
      <alignment horizontal="left" wrapText="1"/>
    </xf>
    <xf numFmtId="0" fontId="2" fillId="6" borderId="0" xfId="0" applyFont="1" applyFill="1" applyAlignment="1">
      <alignment horizontal="left"/>
    </xf>
    <xf numFmtId="0" fontId="2" fillId="6" borderId="0" xfId="0" applyFont="1" applyFill="1" applyAlignment="1">
      <alignment horizontal="center"/>
    </xf>
    <xf numFmtId="0" fontId="10" fillId="6" borderId="0" xfId="0" applyFont="1" applyFill="1"/>
    <xf numFmtId="0" fontId="11" fillId="6" borderId="0" xfId="0" applyFont="1" applyFill="1"/>
    <xf numFmtId="0" fontId="11" fillId="6" borderId="0" xfId="0" applyFont="1" applyFill="1" applyAlignment="1">
      <alignment horizontal="center"/>
    </xf>
    <xf numFmtId="0" fontId="3" fillId="6" borderId="0" xfId="0" applyFont="1" applyFill="1" applyAlignment="1">
      <alignment horizontal="left"/>
    </xf>
    <xf numFmtId="0" fontId="8" fillId="6" borderId="0" xfId="0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0" fontId="7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0" fillId="0" borderId="0" xfId="0" applyAlignment="1">
      <alignment horizontal="center"/>
    </xf>
  </cellXfs>
  <cellStyles count="2">
    <cellStyle name="Neutral" xfId="1" builtinId="28"/>
    <cellStyle name="Normal" xfId="0" builtinId="0"/>
  </cellStyles>
  <dxfs count="3">
    <dxf>
      <alignment horizontal="righ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F1F4F8"/>
      <color rgb="FFFBFBFB"/>
      <color rgb="FF0081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701041</xdr:colOff>
      <xdr:row>2</xdr:row>
      <xdr:rowOff>79741</xdr:rowOff>
    </xdr:from>
    <xdr:to>
      <xdr:col>12</xdr:col>
      <xdr:colOff>586741</xdr:colOff>
      <xdr:row>23</xdr:row>
      <xdr:rowOff>137008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639ED0F-F933-383D-A6B8-8E19703382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271261" y="773161"/>
          <a:ext cx="4853940" cy="3791067"/>
        </a:xfrm>
        <a:prstGeom prst="rect">
          <a:avLst/>
        </a:prstGeom>
        <a:solidFill>
          <a:srgbClr val="FBFBFB"/>
        </a:solidFill>
        <a:ln>
          <a:solidFill>
            <a:srgbClr val="0081E0"/>
          </a:solidFill>
        </a:ln>
      </xdr:spPr>
    </xdr:pic>
    <xdr:clientData/>
  </xdr:twoCellAnchor>
  <xdr:twoCellAnchor editAs="oneCell">
    <xdr:from>
      <xdr:col>11</xdr:col>
      <xdr:colOff>30479</xdr:colOff>
      <xdr:row>0</xdr:row>
      <xdr:rowOff>102807</xdr:rowOff>
    </xdr:from>
    <xdr:to>
      <xdr:col>12</xdr:col>
      <xdr:colOff>582930</xdr:colOff>
      <xdr:row>0</xdr:row>
      <xdr:rowOff>421951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F582749-ED7A-8CAA-6C1F-0003C6DDD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49839" y="102807"/>
          <a:ext cx="1520191" cy="31914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D1A19F6-1C3E-428C-B310-148C7CABF644}" name="Data" displayName="Data" ref="A1:F1048576" totalsRowShown="0">
  <autoFilter ref="A1:F1048576" xr:uid="{CD1A19F6-1C3E-428C-B310-148C7CABF644}"/>
  <tableColumns count="6">
    <tableColumn id="1" xr3:uid="{1283EC77-3523-45AD-A168-3C3209A5967D}" name="Tool" dataDxfId="2"/>
    <tableColumn id="2" xr3:uid="{09ECB188-A9DA-4635-90FF-CC9AF0539101}" name="Type"/>
    <tableColumn id="3" xr3:uid="{2EB0383D-02BC-4429-9506-10325B467471}" name="Height" dataDxfId="1"/>
    <tableColumn id="4" xr3:uid="{68D3B631-DA30-4961-8AD5-6CADDA2FE081}" name="Width"/>
    <tableColumn id="5" xr3:uid="{E1D30F13-8322-4C0C-BA16-3FFF85310427}" name="Length"/>
    <tableColumn id="6" xr3:uid="{BC413AEE-6870-4799-B517-212C2F4F8F90}" name="Weight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hema">
  <a:themeElements>
    <a:clrScheme name="WILA">
      <a:dk1>
        <a:sysClr val="windowText" lastClr="000000"/>
      </a:dk1>
      <a:lt1>
        <a:srgbClr val="FFFFFF"/>
      </a:lt1>
      <a:dk2>
        <a:srgbClr val="3F3F3F"/>
      </a:dk2>
      <a:lt2>
        <a:srgbClr val="F2F2F2"/>
      </a:lt2>
      <a:accent1>
        <a:srgbClr val="0081E0"/>
      </a:accent1>
      <a:accent2>
        <a:srgbClr val="D92D2E"/>
      </a:accent2>
      <a:accent3>
        <a:srgbClr val="05B45D"/>
      </a:accent3>
      <a:accent4>
        <a:srgbClr val="F07D0E"/>
      </a:accent4>
      <a:accent5>
        <a:srgbClr val="884695"/>
      </a:accent5>
      <a:accent6>
        <a:srgbClr val="FDE003"/>
      </a:accent6>
      <a:hlink>
        <a:srgbClr val="1BC6E5"/>
      </a:hlink>
      <a:folHlink>
        <a:srgbClr val="1BC6E5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ln>
          <a:noFill/>
        </a:ln>
        <a:effectLst/>
      </a:spPr>
      <a:bodyPr rtlCol="0" anchor="ctr"/>
      <a:lstStyle>
        <a:defPPr algn="ctr">
          <a:defRPr/>
        </a:defPPr>
      </a:lstStyle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rIns="0" rtlCol="0">
        <a:spAutoFit/>
      </a:bodyPr>
      <a:lstStyle>
        <a:defPPr>
          <a:defRPr sz="1050" b="0" i="0" dirty="0" smtClean="0">
            <a:solidFill>
              <a:schemeClr val="bg1">
                <a:lumMod val="65000"/>
              </a:schemeClr>
            </a:solidFill>
            <a:latin typeface="Arial"/>
            <a:cs typeface="Arial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9D496-213C-40F2-85E3-33C7E34200B2}">
  <sheetPr codeName="Sheet1"/>
  <dimension ref="A1:M45"/>
  <sheetViews>
    <sheetView tabSelected="1" zoomScaleNormal="100" workbookViewId="0">
      <selection activeCell="B6" sqref="B6"/>
    </sheetView>
  </sheetViews>
  <sheetFormatPr defaultColWidth="12.75" defaultRowHeight="14.25" x14ac:dyDescent="0.2"/>
  <cols>
    <col min="1" max="1" width="3.25" style="7" customWidth="1"/>
    <col min="2" max="2" width="12.75" style="7"/>
    <col min="3" max="3" width="4.5" style="7" customWidth="1"/>
    <col min="4" max="4" width="12.75" style="7"/>
    <col min="5" max="5" width="31.75" style="7" customWidth="1"/>
    <col min="6" max="6" width="8.625" style="7" customWidth="1"/>
    <col min="7" max="7" width="6.75" style="7" customWidth="1"/>
    <col min="8" max="8" width="14" style="7" customWidth="1"/>
    <col min="9" max="16384" width="12.75" style="7"/>
  </cols>
  <sheetData>
    <row r="1" spans="1:13" s="4" customFormat="1" ht="40.9" customHeight="1" x14ac:dyDescent="0.2">
      <c r="A1" s="20" t="s">
        <v>858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3" spans="1:13" ht="15" x14ac:dyDescent="0.25">
      <c r="B3" s="8" t="s">
        <v>849</v>
      </c>
      <c r="D3" s="7" t="str">
        <f>IF(Calculator!$B6=""," ",IF(_xlfn.XLOOKUP($B6,Data!$A:$A,Data!B:B,0,0,1)=0,"Error, tool not found"," "))</f>
        <v xml:space="preserve"> </v>
      </c>
      <c r="E3" s="17" t="s">
        <v>850</v>
      </c>
      <c r="F3" s="17"/>
    </row>
    <row r="4" spans="1:13" ht="13.9" customHeight="1" x14ac:dyDescent="0.2">
      <c r="D4" s="7" t="str">
        <f>IF(Calculator!$B7=""," ",IF(_xlfn.XLOOKUP($B7,Data!$A:$A,Data!B:B,0,0,1)=0,"Error, tool not found"," "))</f>
        <v xml:space="preserve"> </v>
      </c>
    </row>
    <row r="5" spans="1:13" ht="17.45" customHeight="1" x14ac:dyDescent="0.2">
      <c r="B5" s="10" t="s">
        <v>0</v>
      </c>
      <c r="C5" s="10" t="s">
        <v>848</v>
      </c>
      <c r="D5" s="7" t="str">
        <f>IF(Calculator!$B9=""," ",IF(_xlfn.XLOOKUP($B9,Data!$A:$A,Data!B:B,0,0,1)=0,"Error, tool not found"," "))</f>
        <v xml:space="preserve"> </v>
      </c>
      <c r="E5" s="18">
        <f>Background!AC29</f>
        <v>1</v>
      </c>
      <c r="F5" s="18"/>
      <c r="G5" s="19"/>
    </row>
    <row r="6" spans="1:13" ht="13.9" customHeight="1" x14ac:dyDescent="0.2">
      <c r="B6" s="5" t="s">
        <v>60</v>
      </c>
      <c r="C6" s="5">
        <v>5</v>
      </c>
      <c r="D6" s="7" t="str">
        <f>IF(Calculator!$B10=""," ",IF(_xlfn.XLOOKUP($B10,Data!$A:$A,Data!B:B,0,0,1)=0,"Error, tool not found"," "))</f>
        <v xml:space="preserve"> </v>
      </c>
      <c r="E6" s="19"/>
      <c r="F6" s="19"/>
      <c r="G6" s="19"/>
    </row>
    <row r="7" spans="1:13" ht="13.9" customHeight="1" x14ac:dyDescent="0.2">
      <c r="B7" s="5" t="s">
        <v>62</v>
      </c>
      <c r="C7" s="5">
        <v>1</v>
      </c>
      <c r="D7" s="7" t="str">
        <f>IF(Calculator!$B11=""," ",IF(_xlfn.XLOOKUP($B11,Data!$A:$A,Data!B:B,0,0,1)=0,"Error, tool not found"," "))</f>
        <v xml:space="preserve"> </v>
      </c>
      <c r="E7" s="19"/>
      <c r="F7" s="19"/>
      <c r="G7" s="19"/>
    </row>
    <row r="8" spans="1:13" ht="13.9" customHeight="1" x14ac:dyDescent="0.2">
      <c r="B8" s="5" t="s">
        <v>120</v>
      </c>
      <c r="C8" s="5">
        <v>5</v>
      </c>
      <c r="D8" s="7" t="str">
        <f>IF(Calculator!$B12=""," ",IF(_xlfn.XLOOKUP($B12,Data!$A:$A,Data!B:B,0,0,1)=0,"Error, tool not found"," "))</f>
        <v xml:space="preserve"> </v>
      </c>
      <c r="E8" s="19"/>
      <c r="F8" s="19"/>
      <c r="G8" s="19"/>
    </row>
    <row r="9" spans="1:13" ht="13.9" customHeight="1" x14ac:dyDescent="0.2">
      <c r="B9" s="5" t="s">
        <v>122</v>
      </c>
      <c r="C9" s="5">
        <v>1</v>
      </c>
      <c r="D9" s="7" t="str">
        <f>IF(Calculator!$B13=""," ",IF(_xlfn.XLOOKUP($B13,Data!$A:$A,Data!B:B,0,0,1)=0,"Error, tool not found"," "))</f>
        <v xml:space="preserve"> </v>
      </c>
      <c r="E9" s="19"/>
      <c r="F9" s="19"/>
      <c r="G9" s="19"/>
    </row>
    <row r="10" spans="1:13" x14ac:dyDescent="0.2">
      <c r="B10" s="5" t="s">
        <v>369</v>
      </c>
      <c r="C10" s="5">
        <v>5</v>
      </c>
      <c r="D10" s="7" t="str">
        <f>IF(Calculator!$B14=""," ",IF(_xlfn.XLOOKUP($B14,Data!$A:$A,Data!B:B,0,0,1)=0,"Error, tool not found"," "))</f>
        <v xml:space="preserve"> </v>
      </c>
    </row>
    <row r="11" spans="1:13" ht="15" x14ac:dyDescent="0.25">
      <c r="B11" s="6" t="s">
        <v>371</v>
      </c>
      <c r="C11" s="5">
        <v>1</v>
      </c>
      <c r="D11" s="7" t="str">
        <f>IF(Calculator!$B15=""," ",IF(_xlfn.XLOOKUP($B15,Data!$A:$A,Data!B:B,0,0,1)=0,"Error, tool not found"," "))</f>
        <v xml:space="preserve"> </v>
      </c>
      <c r="E11" s="7" t="s">
        <v>2</v>
      </c>
      <c r="F11" s="9">
        <f>Background!AC30</f>
        <v>30034</v>
      </c>
      <c r="H11" s="11"/>
      <c r="I11" s="11"/>
      <c r="J11" s="11"/>
    </row>
    <row r="12" spans="1:13" ht="15" x14ac:dyDescent="0.25">
      <c r="B12" s="5" t="s">
        <v>379</v>
      </c>
      <c r="C12" s="5">
        <v>5</v>
      </c>
      <c r="D12" s="7" t="str">
        <f>IF(Calculator!$B16=""," ",IF(_xlfn.XLOOKUP($B16,Data!$A:$A,Data!B:B,0,0,1)=0,"Error, tool not found"," "))</f>
        <v xml:space="preserve"> </v>
      </c>
      <c r="E12" s="7" t="s">
        <v>847</v>
      </c>
      <c r="F12" s="9" t="str">
        <f>IF(AND(Background!Z27&lt;&gt;Background!AB27,F11=30034),"Yes",IF(AND(F11=37653,Background!AF27&lt;&gt;Background!AD27),"Yes","No"))</f>
        <v>No</v>
      </c>
      <c r="H12" s="11"/>
      <c r="I12" s="11"/>
      <c r="J12" s="11"/>
    </row>
    <row r="13" spans="1:13" x14ac:dyDescent="0.2">
      <c r="B13" s="5" t="s">
        <v>381</v>
      </c>
      <c r="C13" s="5">
        <v>1</v>
      </c>
      <c r="D13" s="7" t="str">
        <f>IF(Calculator!$B17=""," ",IF(_xlfn.XLOOKUP($B17,Data!$A:$A,Data!B:B,0,0,1)=0,"Error, tool not found"," "))</f>
        <v xml:space="preserve"> </v>
      </c>
      <c r="F13" s="12"/>
      <c r="H13" s="11"/>
      <c r="I13" s="11"/>
      <c r="J13" s="11"/>
    </row>
    <row r="14" spans="1:13" ht="14.45" customHeight="1" x14ac:dyDescent="0.2">
      <c r="B14" s="5" t="s">
        <v>384</v>
      </c>
      <c r="C14" s="5">
        <v>5</v>
      </c>
      <c r="D14" s="7" t="str">
        <f>IF(Calculator!$B18=""," ",IF(_xlfn.XLOOKUP($B18,Data!$A:$A,Data!B:B,0,0,1)=0,"Error, tool not found"," "))</f>
        <v xml:space="preserve"> </v>
      </c>
      <c r="H14" s="11"/>
      <c r="I14" s="11"/>
      <c r="J14" s="11"/>
    </row>
    <row r="15" spans="1:13" ht="15" x14ac:dyDescent="0.25">
      <c r="B15" s="5" t="s">
        <v>386</v>
      </c>
      <c r="C15" s="5">
        <v>1</v>
      </c>
      <c r="D15" s="7" t="str">
        <f>IF(Calculator!$B19=""," ",IF(_xlfn.XLOOKUP($B19,Data!$A:$A,Data!B:B,0,0,1)=0,"Error, tool not found"," "))</f>
        <v xml:space="preserve"> </v>
      </c>
      <c r="E15" s="14" t="s">
        <v>856</v>
      </c>
      <c r="F15" s="14"/>
      <c r="G15" s="14"/>
      <c r="H15" s="12"/>
      <c r="I15" s="12"/>
      <c r="J15" s="12"/>
    </row>
    <row r="16" spans="1:13" ht="15" x14ac:dyDescent="0.25">
      <c r="B16" s="5" t="s">
        <v>394</v>
      </c>
      <c r="C16" s="5">
        <v>5</v>
      </c>
      <c r="D16" s="7" t="str">
        <f>IF(Calculator!$B20=""," ",IF(_xlfn.XLOOKUP($B20,Data!$A:$A,Data!B:B,0,0,1)=0,"Error, tool not found"," "))</f>
        <v xml:space="preserve"> </v>
      </c>
      <c r="E16" s="15"/>
      <c r="F16" s="15"/>
      <c r="G16" s="14"/>
      <c r="H16" s="12"/>
      <c r="I16" s="12"/>
      <c r="J16" s="12"/>
    </row>
    <row r="17" spans="2:10" ht="15" x14ac:dyDescent="0.25">
      <c r="B17" s="5" t="s">
        <v>396</v>
      </c>
      <c r="C17" s="5">
        <v>1</v>
      </c>
      <c r="D17" s="7" t="str">
        <f>IF(Calculator!$B21=""," ",IF(_xlfn.XLOOKUP($B21,Data!$A:$A,Data!B:B,0,0,1)=0,"Error, tool not found"," "))</f>
        <v xml:space="preserve"> </v>
      </c>
      <c r="E17" s="14" t="s">
        <v>859</v>
      </c>
      <c r="F17" s="16" t="s">
        <v>851</v>
      </c>
      <c r="G17" s="16">
        <f>IF(Background!AG17&lt;&gt;0,Background!AG17/250,IF(Background!AA17&lt;&gt;0,Background!AA17/250,0))</f>
        <v>0</v>
      </c>
    </row>
    <row r="18" spans="2:10" x14ac:dyDescent="0.2">
      <c r="B18" s="5"/>
      <c r="C18" s="5"/>
      <c r="D18" s="7" t="str">
        <f>IF(Calculator!$B22=""," ",IF(_xlfn.XLOOKUP($B22,Data!$A:$A,Data!B:B,0,0,1)=0,"Error, tool not found"," "))</f>
        <v xml:space="preserve"> </v>
      </c>
      <c r="E18" s="15"/>
      <c r="F18" s="16" t="s">
        <v>852</v>
      </c>
      <c r="G18" s="16">
        <f>IF(Background!AG18&lt;&gt;0,Background!AG18/225,IF(Background!AA18&lt;&gt;0,Background!AA18/225,0))</f>
        <v>2</v>
      </c>
    </row>
    <row r="19" spans="2:10" x14ac:dyDescent="0.2">
      <c r="B19" s="5"/>
      <c r="C19" s="5"/>
      <c r="D19" s="7" t="str">
        <f>IF(Calculator!$B23=""," ",IF(_xlfn.XLOOKUP($B23,Data!$A:$A,Data!B:B,0,0,1)=0,"Error, tool not found"," "))</f>
        <v xml:space="preserve"> </v>
      </c>
      <c r="E19" s="15"/>
      <c r="F19" s="16" t="s">
        <v>853</v>
      </c>
      <c r="G19" s="16">
        <f>IF(Background!AG19&lt;&gt;0,Background!AG19/200,IF(Background!AA19&lt;&gt;0,Background!AA19/200,0))</f>
        <v>0</v>
      </c>
    </row>
    <row r="20" spans="2:10" x14ac:dyDescent="0.2">
      <c r="B20" s="5"/>
      <c r="C20" s="5"/>
      <c r="D20" s="7" t="str">
        <f>IF(Calculator!$B24=""," ",IF(_xlfn.XLOOKUP($B24,Data!$A:$A,Data!B:B,0,0,1)=0,"Error, tool not found"," "))</f>
        <v xml:space="preserve"> </v>
      </c>
      <c r="E20" s="15"/>
      <c r="F20" s="15"/>
      <c r="G20" s="15"/>
      <c r="H20" s="12"/>
      <c r="I20" s="12"/>
      <c r="J20" s="12"/>
    </row>
    <row r="21" spans="2:10" ht="15" x14ac:dyDescent="0.25">
      <c r="B21" s="5"/>
      <c r="C21" s="5"/>
      <c r="D21" s="7" t="str">
        <f>IF(Calculator!$B25=""," ",IF(_xlfn.XLOOKUP($B25,Data!$A:$A,Data!B:B,0,0,1)=0,"Error, tool not found"," "))</f>
        <v xml:space="preserve"> </v>
      </c>
      <c r="E21" s="14" t="s">
        <v>860</v>
      </c>
      <c r="F21" s="16" t="s">
        <v>854</v>
      </c>
      <c r="G21" s="16">
        <f>IF(Background!AD17=0,0,Background!AD17/150)</f>
        <v>2</v>
      </c>
    </row>
    <row r="22" spans="2:10" x14ac:dyDescent="0.2">
      <c r="B22" s="5"/>
      <c r="C22" s="5"/>
      <c r="D22" s="7" t="str">
        <f>IF(Calculator!$B26=""," ",IF(_xlfn.XLOOKUP($B26,Data!$A:$A,Data!B:B,0,0,1)=0,"Error, tool not found"," "))</f>
        <v xml:space="preserve"> </v>
      </c>
      <c r="E22" s="15"/>
      <c r="F22" s="16" t="s">
        <v>855</v>
      </c>
      <c r="G22" s="16">
        <f>IF(Background!AD18=0,0,Background!AD18/125)</f>
        <v>0</v>
      </c>
    </row>
    <row r="23" spans="2:10" x14ac:dyDescent="0.2">
      <c r="B23" s="5"/>
      <c r="C23" s="5"/>
      <c r="D23" s="7" t="str">
        <f>IF(Calculator!$B27=""," ",IF(_xlfn.XLOOKUP($B27,Data!$A:$A,Data!B:B,0,0,1)=0,"Error, tool not found"," "))</f>
        <v xml:space="preserve"> </v>
      </c>
    </row>
    <row r="24" spans="2:10" x14ac:dyDescent="0.2">
      <c r="B24" s="5"/>
      <c r="C24" s="5"/>
      <c r="D24" s="7" t="str">
        <f>IF(Calculator!$B28=""," ",IF(_xlfn.XLOOKUP($B28,Data!$A:$A,Data!B:B,0,0,1)=0,"Error, tool not found"," "))</f>
        <v xml:space="preserve"> </v>
      </c>
    </row>
    <row r="25" spans="2:10" x14ac:dyDescent="0.2">
      <c r="B25" s="5"/>
      <c r="C25" s="5"/>
      <c r="D25" s="7" t="str">
        <f>IF(Calculator!$B29=""," ",IF(_xlfn.XLOOKUP($B29,Data!$A:$A,Data!B:B,0,0,1)=0,"Error, tool not found"," "))</f>
        <v xml:space="preserve"> </v>
      </c>
    </row>
    <row r="26" spans="2:10" x14ac:dyDescent="0.2">
      <c r="B26" s="5"/>
      <c r="C26" s="5"/>
      <c r="D26" s="7" t="str">
        <f>IF(Calculator!$B30=""," ",IF(_xlfn.XLOOKUP($B30,Data!$A:$A,Data!B:B,0,0,1)=0,"Error, tool not found"," "))</f>
        <v xml:space="preserve"> </v>
      </c>
      <c r="E26" s="7" t="s">
        <v>857</v>
      </c>
    </row>
    <row r="27" spans="2:10" x14ac:dyDescent="0.2">
      <c r="B27" s="5"/>
      <c r="C27" s="5"/>
      <c r="D27" s="7" t="str">
        <f>IF(Calculator!$B31=""," ",IF(_xlfn.XLOOKUP($B31,Data!$A:$A,Data!B:B,0,0,1)=0,"Error, tool not found"," "))</f>
        <v xml:space="preserve"> </v>
      </c>
      <c r="F27" s="13"/>
      <c r="G27" s="13"/>
    </row>
    <row r="28" spans="2:10" x14ac:dyDescent="0.2">
      <c r="B28" s="5"/>
      <c r="C28" s="5"/>
      <c r="D28" s="7" t="str">
        <f>IF(Calculator!$B32=""," ",IF(_xlfn.XLOOKUP($B32,Data!$A:$A,Data!B:B,0,0,1)=0,"Error, tool not found"," "))</f>
        <v xml:space="preserve"> </v>
      </c>
      <c r="E28" s="7" t="s">
        <v>861</v>
      </c>
    </row>
    <row r="29" spans="2:10" x14ac:dyDescent="0.2">
      <c r="B29" s="5"/>
      <c r="C29" s="5"/>
      <c r="D29" s="7" t="str">
        <f>IF(Calculator!$B33=""," ",IF(_xlfn.XLOOKUP($B33,Data!$A:$A,Data!B:B,0,0,1)=0,"Error, tool not found"," "))</f>
        <v xml:space="preserve"> </v>
      </c>
    </row>
    <row r="30" spans="2:10" x14ac:dyDescent="0.2">
      <c r="B30" s="5"/>
      <c r="C30" s="5"/>
      <c r="D30" s="7" t="str">
        <f>IF(Calculator!$B34=""," ",IF(_xlfn.XLOOKUP($B34,Data!$A:$A,Data!B:B,0,0,1)=0,"Error, tool not found"," "))</f>
        <v xml:space="preserve"> </v>
      </c>
      <c r="E30" s="7" t="s">
        <v>862</v>
      </c>
    </row>
    <row r="31" spans="2:10" x14ac:dyDescent="0.2">
      <c r="B31" s="5"/>
      <c r="C31" s="5"/>
      <c r="D31" s="7" t="str">
        <f>IF(Calculator!$B35=""," ",IF(_xlfn.XLOOKUP($B35,Data!$A:$A,Data!B:B,0,0,1)=0,"Error, tool not found"," "))</f>
        <v xml:space="preserve"> </v>
      </c>
    </row>
    <row r="32" spans="2:10" x14ac:dyDescent="0.2">
      <c r="B32" s="5"/>
      <c r="C32" s="5"/>
      <c r="D32" s="7" t="str">
        <f>IF(Calculator!$B36=""," ",IF(_xlfn.XLOOKUP($B36,Data!$A:$A,Data!B:B,0,0,1)=0,"Error, tool not found"," "))</f>
        <v xml:space="preserve"> </v>
      </c>
    </row>
    <row r="33" spans="2:4" x14ac:dyDescent="0.2">
      <c r="B33" s="5"/>
      <c r="C33" s="5"/>
      <c r="D33" s="7" t="str">
        <f>IF(Calculator!$B37=""," ",IF(_xlfn.XLOOKUP($B37,Data!$A:$A,Data!B:B,0,0,1)=0,"Error, tool not found"," "))</f>
        <v xml:space="preserve"> </v>
      </c>
    </row>
    <row r="34" spans="2:4" x14ac:dyDescent="0.2">
      <c r="B34" s="5"/>
      <c r="C34" s="5"/>
      <c r="D34" s="7" t="str">
        <f>IF(Calculator!$B38=""," ",IF(_xlfn.XLOOKUP($B38,Data!$A:$A,Data!B:B,0,0,1)=0,"Error, tool not found"," "))</f>
        <v xml:space="preserve"> </v>
      </c>
    </row>
    <row r="35" spans="2:4" x14ac:dyDescent="0.2">
      <c r="B35" s="5"/>
      <c r="C35" s="5"/>
      <c r="D35" s="7" t="str">
        <f>IF(Calculator!$B39=""," ",IF(_xlfn.XLOOKUP($B39,Data!$A:$A,Data!B:B,0,0,1)=0,"Error, tool not found"," "))</f>
        <v xml:space="preserve"> </v>
      </c>
    </row>
    <row r="36" spans="2:4" x14ac:dyDescent="0.2">
      <c r="B36" s="5"/>
      <c r="C36" s="5"/>
      <c r="D36" s="7" t="str">
        <f>IF(Calculator!$B40=""," ",IF(_xlfn.XLOOKUP($B40,Data!$A:$A,Data!B:B,0,0,1)=0,"Error, tool not found"," "))</f>
        <v xml:space="preserve"> </v>
      </c>
    </row>
    <row r="37" spans="2:4" x14ac:dyDescent="0.2">
      <c r="B37" s="5"/>
      <c r="C37" s="5"/>
      <c r="D37" s="7" t="str">
        <f>IF(Calculator!$B41=""," ",IF(_xlfn.XLOOKUP($B41,Data!$A:$A,Data!B:B,0,0,1)=0,"Error, tool not found"," "))</f>
        <v xml:space="preserve"> </v>
      </c>
    </row>
    <row r="38" spans="2:4" x14ac:dyDescent="0.2">
      <c r="B38" s="5"/>
      <c r="C38" s="5"/>
      <c r="D38" s="7" t="str">
        <f>IF(Calculator!$B42=""," ",IF(_xlfn.XLOOKUP($B42,Data!$A:$A,Data!B:B,0,0,1)=0,"Error, tool not found"," "))</f>
        <v xml:space="preserve"> </v>
      </c>
    </row>
    <row r="39" spans="2:4" x14ac:dyDescent="0.2">
      <c r="B39" s="5"/>
      <c r="C39" s="5"/>
      <c r="D39" s="7" t="str">
        <f>IF(Calculator!$B43=""," ",IF(_xlfn.XLOOKUP($B43,Data!$A:$A,Data!B:B,0,0,1)=0,"Error, tool not found"," "))</f>
        <v xml:space="preserve"> </v>
      </c>
    </row>
    <row r="40" spans="2:4" x14ac:dyDescent="0.2">
      <c r="B40" s="5"/>
      <c r="C40" s="5"/>
      <c r="D40" s="7" t="str">
        <f>IF(Calculator!$B44=""," ",IF(_xlfn.XLOOKUP($B44,Data!$A:$A,Data!B:B,0,0,1)=0,"Error, tool not found"," "))</f>
        <v xml:space="preserve"> </v>
      </c>
    </row>
    <row r="41" spans="2:4" x14ac:dyDescent="0.2">
      <c r="B41" s="5"/>
      <c r="C41" s="5"/>
      <c r="D41" s="7" t="str">
        <f>IF(Calculator!$B45=""," ",IF(_xlfn.XLOOKUP($B45,Data!$A:$A,Data!B:B,0,0,1)=0,"Error, tool not found"," "))</f>
        <v xml:space="preserve"> </v>
      </c>
    </row>
    <row r="42" spans="2:4" x14ac:dyDescent="0.2">
      <c r="B42" s="5"/>
      <c r="C42" s="5"/>
    </row>
    <row r="43" spans="2:4" x14ac:dyDescent="0.2">
      <c r="B43" s="5"/>
      <c r="C43" s="5"/>
    </row>
    <row r="44" spans="2:4" x14ac:dyDescent="0.2">
      <c r="B44" s="5"/>
      <c r="C44" s="5"/>
    </row>
    <row r="45" spans="2:4" x14ac:dyDescent="0.2">
      <c r="B45" s="5"/>
      <c r="C45" s="5"/>
    </row>
  </sheetData>
  <sheetProtection algorithmName="SHA-512" hashValue="SaKqFu5RJRCgMG7TnEqcGIESXInQ/qttsJEaFCtp9I1/0vQr9wfsBM0XWzXHuj3ayV/p0iya4qmQ17pPC3BOIA==" saltValue="tWSf+GUGxqF2iG/PgPWqQw==" spinCount="100000" sheet="1" objects="1" scenarios="1"/>
  <mergeCells count="3">
    <mergeCell ref="E3:F3"/>
    <mergeCell ref="E5:G9"/>
    <mergeCell ref="A1:M1"/>
  </mergeCells>
  <phoneticPr fontId="6" type="noConversion"/>
  <pageMargins left="0.7" right="0.7" top="0.75" bottom="0.75" header="0.3" footer="0.3"/>
  <pageSetup scale="7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583F664-7492-4C7D-AFAF-A4829C6AEA81}">
          <x14:formula1>
            <xm:f>Data!$A$2:$A$816</xm:f>
          </x14:formula1>
          <xm:sqref>B2 B6:B1048576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BAE05-0FEB-4C1C-A467-7BF1C95BF4A8}">
  <sheetPr codeName="Sheet2"/>
  <dimension ref="A1:F816"/>
  <sheetViews>
    <sheetView zoomScale="85" zoomScaleNormal="85" workbookViewId="0"/>
  </sheetViews>
  <sheetFormatPr defaultRowHeight="14.25" x14ac:dyDescent="0.2"/>
  <cols>
    <col min="1" max="1" width="14.875" style="2" customWidth="1"/>
    <col min="2" max="2" width="10.375" customWidth="1"/>
    <col min="3" max="3" width="8.75" style="1"/>
    <col min="6" max="6" width="8.75" style="3"/>
    <col min="7" max="7" width="13.25" customWidth="1"/>
  </cols>
  <sheetData>
    <row r="1" spans="1:6" x14ac:dyDescent="0.2">
      <c r="A1" t="s">
        <v>3</v>
      </c>
      <c r="B1" t="s">
        <v>4</v>
      </c>
      <c r="C1" t="s">
        <v>5</v>
      </c>
      <c r="D1" t="s">
        <v>6</v>
      </c>
      <c r="E1" t="s">
        <v>7</v>
      </c>
      <c r="F1" t="s">
        <v>8</v>
      </c>
    </row>
    <row r="2" spans="1:6" x14ac:dyDescent="0.2">
      <c r="A2" s="2" t="s">
        <v>9</v>
      </c>
      <c r="B2" t="s">
        <v>10</v>
      </c>
      <c r="C2" s="1">
        <v>98</v>
      </c>
      <c r="D2">
        <v>20</v>
      </c>
      <c r="E2">
        <v>515</v>
      </c>
      <c r="F2" s="3">
        <v>16.399999999999999</v>
      </c>
    </row>
    <row r="3" spans="1:6" x14ac:dyDescent="0.2">
      <c r="A3" s="2" t="s">
        <v>12</v>
      </c>
      <c r="B3" t="s">
        <v>10</v>
      </c>
      <c r="C3" s="1">
        <v>98</v>
      </c>
      <c r="D3">
        <v>20</v>
      </c>
      <c r="E3">
        <v>550</v>
      </c>
      <c r="F3" s="3">
        <v>17.600000000000001</v>
      </c>
    </row>
    <row r="4" spans="1:6" x14ac:dyDescent="0.2">
      <c r="A4" s="2" t="s">
        <v>13</v>
      </c>
      <c r="B4" t="s">
        <v>10</v>
      </c>
      <c r="C4" s="1">
        <v>98</v>
      </c>
      <c r="D4">
        <v>20</v>
      </c>
      <c r="E4">
        <v>200</v>
      </c>
      <c r="F4" s="3">
        <v>6.4</v>
      </c>
    </row>
    <row r="5" spans="1:6" x14ac:dyDescent="0.2">
      <c r="A5" s="2" t="s">
        <v>11</v>
      </c>
      <c r="B5" t="s">
        <v>10</v>
      </c>
      <c r="C5" s="1">
        <v>98</v>
      </c>
      <c r="D5">
        <v>20</v>
      </c>
      <c r="E5">
        <v>255</v>
      </c>
      <c r="F5" s="3">
        <v>7.9</v>
      </c>
    </row>
    <row r="6" spans="1:6" x14ac:dyDescent="0.2">
      <c r="A6" s="2" t="s">
        <v>14</v>
      </c>
      <c r="B6" t="s">
        <v>10</v>
      </c>
      <c r="C6" s="1">
        <v>98</v>
      </c>
      <c r="D6">
        <v>20</v>
      </c>
      <c r="E6">
        <v>200</v>
      </c>
      <c r="F6" s="3">
        <v>6.4</v>
      </c>
    </row>
    <row r="7" spans="1:6" x14ac:dyDescent="0.2">
      <c r="A7" s="2" t="s">
        <v>20</v>
      </c>
      <c r="B7" t="s">
        <v>10</v>
      </c>
      <c r="C7" s="1">
        <v>98</v>
      </c>
      <c r="D7">
        <v>25</v>
      </c>
      <c r="E7">
        <v>515</v>
      </c>
      <c r="F7" s="3">
        <v>20.100000000000001</v>
      </c>
    </row>
    <row r="8" spans="1:6" x14ac:dyDescent="0.2">
      <c r="A8" s="2" t="s">
        <v>22</v>
      </c>
      <c r="B8" t="s">
        <v>10</v>
      </c>
      <c r="C8" s="1">
        <v>98</v>
      </c>
      <c r="D8">
        <v>25</v>
      </c>
      <c r="E8">
        <v>550</v>
      </c>
      <c r="F8" s="3">
        <v>21.4</v>
      </c>
    </row>
    <row r="9" spans="1:6" x14ac:dyDescent="0.2">
      <c r="A9" s="2" t="s">
        <v>23</v>
      </c>
      <c r="B9" t="s">
        <v>10</v>
      </c>
      <c r="C9" s="1">
        <v>98</v>
      </c>
      <c r="D9">
        <v>25</v>
      </c>
      <c r="E9">
        <v>200</v>
      </c>
      <c r="F9" s="3">
        <v>7.8</v>
      </c>
    </row>
    <row r="10" spans="1:6" x14ac:dyDescent="0.2">
      <c r="A10" s="2" t="s">
        <v>21</v>
      </c>
      <c r="B10" t="s">
        <v>10</v>
      </c>
      <c r="C10" s="1">
        <v>98</v>
      </c>
      <c r="D10">
        <v>25</v>
      </c>
      <c r="E10">
        <v>255</v>
      </c>
      <c r="F10" s="3">
        <v>9.6999999999999993</v>
      </c>
    </row>
    <row r="11" spans="1:6" x14ac:dyDescent="0.2">
      <c r="A11" s="2" t="s">
        <v>24</v>
      </c>
      <c r="B11" t="s">
        <v>10</v>
      </c>
      <c r="C11" s="1">
        <v>98</v>
      </c>
      <c r="D11">
        <v>25</v>
      </c>
      <c r="E11">
        <v>200</v>
      </c>
      <c r="F11" s="3">
        <v>7.8</v>
      </c>
    </row>
    <row r="12" spans="1:6" x14ac:dyDescent="0.2">
      <c r="A12" s="2" t="s">
        <v>25</v>
      </c>
      <c r="B12" t="s">
        <v>10</v>
      </c>
      <c r="C12" s="1">
        <v>98</v>
      </c>
      <c r="D12">
        <v>50</v>
      </c>
      <c r="E12">
        <v>515</v>
      </c>
      <c r="F12" s="3">
        <v>27.2</v>
      </c>
    </row>
    <row r="13" spans="1:6" x14ac:dyDescent="0.2">
      <c r="A13" s="2" t="s">
        <v>27</v>
      </c>
      <c r="B13" t="s">
        <v>10</v>
      </c>
      <c r="C13" s="1">
        <v>98</v>
      </c>
      <c r="D13">
        <v>50</v>
      </c>
      <c r="E13">
        <v>550</v>
      </c>
      <c r="F13" s="3">
        <v>29.1</v>
      </c>
    </row>
    <row r="14" spans="1:6" x14ac:dyDescent="0.2">
      <c r="A14" s="2" t="s">
        <v>28</v>
      </c>
      <c r="B14" t="s">
        <v>10</v>
      </c>
      <c r="C14" s="1">
        <v>98</v>
      </c>
      <c r="D14">
        <v>50</v>
      </c>
      <c r="E14">
        <v>200</v>
      </c>
      <c r="F14" s="3">
        <v>10.6</v>
      </c>
    </row>
    <row r="15" spans="1:6" x14ac:dyDescent="0.2">
      <c r="A15" s="2" t="s">
        <v>26</v>
      </c>
      <c r="B15" t="s">
        <v>10</v>
      </c>
      <c r="C15" s="1">
        <v>98</v>
      </c>
      <c r="D15">
        <v>50</v>
      </c>
      <c r="E15">
        <v>255</v>
      </c>
      <c r="F15" s="3">
        <v>12.8</v>
      </c>
    </row>
    <row r="16" spans="1:6" x14ac:dyDescent="0.2">
      <c r="A16" s="2" t="s">
        <v>29</v>
      </c>
      <c r="B16" t="s">
        <v>10</v>
      </c>
      <c r="C16" s="1">
        <v>98</v>
      </c>
      <c r="D16">
        <v>50</v>
      </c>
      <c r="E16">
        <v>200</v>
      </c>
      <c r="F16" s="3">
        <v>10.6</v>
      </c>
    </row>
    <row r="17" spans="1:6" x14ac:dyDescent="0.2">
      <c r="A17" s="2" t="s">
        <v>15</v>
      </c>
      <c r="B17" t="s">
        <v>10</v>
      </c>
      <c r="C17" s="1">
        <v>98</v>
      </c>
      <c r="D17">
        <v>20</v>
      </c>
      <c r="E17">
        <v>515</v>
      </c>
      <c r="F17" s="3">
        <v>23.2</v>
      </c>
    </row>
    <row r="18" spans="1:6" x14ac:dyDescent="0.2">
      <c r="A18" s="2" t="s">
        <v>17</v>
      </c>
      <c r="B18" t="s">
        <v>10</v>
      </c>
      <c r="C18" s="1">
        <v>98</v>
      </c>
      <c r="D18">
        <v>20</v>
      </c>
      <c r="E18">
        <v>550</v>
      </c>
      <c r="F18" s="3">
        <v>24.8</v>
      </c>
    </row>
    <row r="19" spans="1:6" x14ac:dyDescent="0.2">
      <c r="A19" s="2" t="s">
        <v>18</v>
      </c>
      <c r="B19" t="s">
        <v>10</v>
      </c>
      <c r="C19" s="1">
        <v>98</v>
      </c>
      <c r="D19">
        <v>20</v>
      </c>
      <c r="E19">
        <v>200</v>
      </c>
      <c r="F19" s="3">
        <v>9</v>
      </c>
    </row>
    <row r="20" spans="1:6" x14ac:dyDescent="0.2">
      <c r="A20" s="2" t="s">
        <v>16</v>
      </c>
      <c r="B20" t="s">
        <v>10</v>
      </c>
      <c r="C20" s="1">
        <v>98</v>
      </c>
      <c r="D20">
        <v>20</v>
      </c>
      <c r="E20">
        <v>255</v>
      </c>
      <c r="F20" s="3">
        <v>11.5</v>
      </c>
    </row>
    <row r="21" spans="1:6" x14ac:dyDescent="0.2">
      <c r="A21" s="2" t="s">
        <v>19</v>
      </c>
      <c r="B21" t="s">
        <v>10</v>
      </c>
      <c r="C21" s="1">
        <v>98</v>
      </c>
      <c r="D21">
        <v>20</v>
      </c>
      <c r="E21">
        <v>200</v>
      </c>
      <c r="F21" s="3">
        <v>9</v>
      </c>
    </row>
    <row r="22" spans="1:6" x14ac:dyDescent="0.2">
      <c r="A22" s="2" t="s">
        <v>30</v>
      </c>
      <c r="B22" t="s">
        <v>10</v>
      </c>
      <c r="C22" s="1">
        <v>120</v>
      </c>
      <c r="D22">
        <v>24</v>
      </c>
      <c r="E22">
        <v>515</v>
      </c>
      <c r="F22" s="3">
        <v>21</v>
      </c>
    </row>
    <row r="23" spans="1:6" x14ac:dyDescent="0.2">
      <c r="A23" s="2" t="s">
        <v>32</v>
      </c>
      <c r="B23" t="s">
        <v>10</v>
      </c>
      <c r="C23" s="1">
        <v>120</v>
      </c>
      <c r="D23">
        <v>24</v>
      </c>
      <c r="E23">
        <v>550</v>
      </c>
      <c r="F23" s="3">
        <v>22.4</v>
      </c>
    </row>
    <row r="24" spans="1:6" x14ac:dyDescent="0.2">
      <c r="A24" s="2" t="s">
        <v>33</v>
      </c>
      <c r="B24" t="s">
        <v>10</v>
      </c>
      <c r="C24" s="1">
        <v>120</v>
      </c>
      <c r="D24">
        <v>24</v>
      </c>
      <c r="E24">
        <v>200</v>
      </c>
      <c r="F24" s="3">
        <v>8.1</v>
      </c>
    </row>
    <row r="25" spans="1:6" x14ac:dyDescent="0.2">
      <c r="A25" s="2" t="s">
        <v>31</v>
      </c>
      <c r="B25" t="s">
        <v>10</v>
      </c>
      <c r="C25" s="1">
        <v>120</v>
      </c>
      <c r="D25">
        <v>24</v>
      </c>
      <c r="E25">
        <v>255</v>
      </c>
      <c r="F25" s="3">
        <v>10.1</v>
      </c>
    </row>
    <row r="26" spans="1:6" x14ac:dyDescent="0.2">
      <c r="A26" s="2" t="s">
        <v>34</v>
      </c>
      <c r="B26" t="s">
        <v>10</v>
      </c>
      <c r="C26" s="1">
        <v>120</v>
      </c>
      <c r="D26">
        <v>24</v>
      </c>
      <c r="E26">
        <v>200</v>
      </c>
      <c r="F26" s="3">
        <v>8.1</v>
      </c>
    </row>
    <row r="27" spans="1:6" x14ac:dyDescent="0.2">
      <c r="A27" s="2" t="s">
        <v>40</v>
      </c>
      <c r="B27" t="s">
        <v>10</v>
      </c>
      <c r="C27" s="1">
        <v>120</v>
      </c>
      <c r="D27">
        <v>25</v>
      </c>
      <c r="E27">
        <v>515</v>
      </c>
      <c r="F27" s="3">
        <v>21.6</v>
      </c>
    </row>
    <row r="28" spans="1:6" x14ac:dyDescent="0.2">
      <c r="A28" s="2" t="s">
        <v>42</v>
      </c>
      <c r="B28" t="s">
        <v>10</v>
      </c>
      <c r="C28" s="1">
        <v>120</v>
      </c>
      <c r="D28">
        <v>25</v>
      </c>
      <c r="E28">
        <v>550</v>
      </c>
      <c r="F28" s="3">
        <v>23.1</v>
      </c>
    </row>
    <row r="29" spans="1:6" x14ac:dyDescent="0.2">
      <c r="A29" s="2" t="s">
        <v>43</v>
      </c>
      <c r="B29" t="s">
        <v>10</v>
      </c>
      <c r="C29" s="1">
        <v>120</v>
      </c>
      <c r="D29">
        <v>25</v>
      </c>
      <c r="E29">
        <v>200</v>
      </c>
      <c r="F29" s="3">
        <v>8.4</v>
      </c>
    </row>
    <row r="30" spans="1:6" x14ac:dyDescent="0.2">
      <c r="A30" s="2" t="s">
        <v>41</v>
      </c>
      <c r="B30" t="s">
        <v>10</v>
      </c>
      <c r="C30" s="1">
        <v>120</v>
      </c>
      <c r="D30">
        <v>25</v>
      </c>
      <c r="E30">
        <v>255</v>
      </c>
      <c r="F30" s="3">
        <v>10.8</v>
      </c>
    </row>
    <row r="31" spans="1:6" x14ac:dyDescent="0.2">
      <c r="A31" s="2" t="s">
        <v>44</v>
      </c>
      <c r="B31" t="s">
        <v>10</v>
      </c>
      <c r="C31" s="1">
        <v>120</v>
      </c>
      <c r="D31">
        <v>25</v>
      </c>
      <c r="E31">
        <v>200</v>
      </c>
      <c r="F31" s="3">
        <v>8.4</v>
      </c>
    </row>
    <row r="32" spans="1:6" x14ac:dyDescent="0.2">
      <c r="A32" s="2" t="s">
        <v>45</v>
      </c>
      <c r="B32" t="s">
        <v>10</v>
      </c>
      <c r="C32" s="1">
        <v>120</v>
      </c>
      <c r="D32">
        <v>55</v>
      </c>
      <c r="E32">
        <v>515</v>
      </c>
      <c r="F32" s="3">
        <v>34</v>
      </c>
    </row>
    <row r="33" spans="1:6" x14ac:dyDescent="0.2">
      <c r="A33" s="2" t="s">
        <v>47</v>
      </c>
      <c r="B33" t="s">
        <v>10</v>
      </c>
      <c r="C33" s="1">
        <v>120</v>
      </c>
      <c r="D33">
        <v>55</v>
      </c>
      <c r="E33">
        <v>550</v>
      </c>
      <c r="F33" s="3">
        <v>36.200000000000003</v>
      </c>
    </row>
    <row r="34" spans="1:6" x14ac:dyDescent="0.2">
      <c r="A34" s="2" t="s">
        <v>48</v>
      </c>
      <c r="B34" t="s">
        <v>10</v>
      </c>
      <c r="C34" s="1">
        <v>120</v>
      </c>
      <c r="D34">
        <v>55</v>
      </c>
      <c r="E34">
        <v>200</v>
      </c>
      <c r="F34" s="3">
        <v>13.2</v>
      </c>
    </row>
    <row r="35" spans="1:6" x14ac:dyDescent="0.2">
      <c r="A35" s="2" t="s">
        <v>46</v>
      </c>
      <c r="B35" t="s">
        <v>10</v>
      </c>
      <c r="C35" s="1">
        <v>120</v>
      </c>
      <c r="D35">
        <v>55</v>
      </c>
      <c r="E35">
        <v>255</v>
      </c>
      <c r="F35" s="3">
        <v>19.399999999999999</v>
      </c>
    </row>
    <row r="36" spans="1:6" x14ac:dyDescent="0.2">
      <c r="A36" s="2" t="s">
        <v>49</v>
      </c>
      <c r="B36" t="s">
        <v>10</v>
      </c>
      <c r="C36" s="1">
        <v>120</v>
      </c>
      <c r="D36">
        <v>55</v>
      </c>
      <c r="E36">
        <v>200</v>
      </c>
      <c r="F36" s="3">
        <v>13.2</v>
      </c>
    </row>
    <row r="37" spans="1:6" x14ac:dyDescent="0.2">
      <c r="A37" s="2" t="s">
        <v>35</v>
      </c>
      <c r="B37" t="s">
        <v>10</v>
      </c>
      <c r="C37" s="1">
        <v>120</v>
      </c>
      <c r="D37">
        <v>20</v>
      </c>
      <c r="E37">
        <v>515</v>
      </c>
      <c r="F37" s="3">
        <v>26.9</v>
      </c>
    </row>
    <row r="38" spans="1:6" x14ac:dyDescent="0.2">
      <c r="A38" s="2" t="s">
        <v>37</v>
      </c>
      <c r="B38" t="s">
        <v>10</v>
      </c>
      <c r="C38" s="1">
        <v>120</v>
      </c>
      <c r="D38">
        <v>20</v>
      </c>
      <c r="E38">
        <v>550</v>
      </c>
      <c r="F38" s="3">
        <v>28.7</v>
      </c>
    </row>
    <row r="39" spans="1:6" x14ac:dyDescent="0.2">
      <c r="A39" s="2" t="s">
        <v>38</v>
      </c>
      <c r="B39" t="s">
        <v>10</v>
      </c>
      <c r="C39" s="1">
        <v>120</v>
      </c>
      <c r="D39">
        <v>20</v>
      </c>
      <c r="E39">
        <v>200</v>
      </c>
      <c r="F39" s="3">
        <v>10.4</v>
      </c>
    </row>
    <row r="40" spans="1:6" x14ac:dyDescent="0.2">
      <c r="A40" s="2" t="s">
        <v>36</v>
      </c>
      <c r="B40" t="s">
        <v>10</v>
      </c>
      <c r="C40" s="1">
        <v>120</v>
      </c>
      <c r="D40">
        <v>20</v>
      </c>
      <c r="E40">
        <v>255</v>
      </c>
      <c r="F40" s="3">
        <v>13.4</v>
      </c>
    </row>
    <row r="41" spans="1:6" x14ac:dyDescent="0.2">
      <c r="A41" s="2" t="s">
        <v>39</v>
      </c>
      <c r="B41" t="s">
        <v>10</v>
      </c>
      <c r="C41" s="1">
        <v>120</v>
      </c>
      <c r="D41">
        <v>20</v>
      </c>
      <c r="E41">
        <v>200</v>
      </c>
      <c r="F41" s="3">
        <v>10.4</v>
      </c>
    </row>
    <row r="42" spans="1:6" x14ac:dyDescent="0.2">
      <c r="A42" s="2" t="s">
        <v>50</v>
      </c>
      <c r="B42" t="s">
        <v>10</v>
      </c>
      <c r="C42" s="1">
        <v>120</v>
      </c>
      <c r="D42">
        <v>25</v>
      </c>
      <c r="E42">
        <v>515</v>
      </c>
      <c r="F42" s="3">
        <v>24.2</v>
      </c>
    </row>
    <row r="43" spans="1:6" x14ac:dyDescent="0.2">
      <c r="A43" s="2" t="s">
        <v>52</v>
      </c>
      <c r="B43" t="s">
        <v>10</v>
      </c>
      <c r="C43" s="1">
        <v>120</v>
      </c>
      <c r="D43">
        <v>25</v>
      </c>
      <c r="E43">
        <v>550</v>
      </c>
      <c r="F43" s="3">
        <v>25.8</v>
      </c>
    </row>
    <row r="44" spans="1:6" x14ac:dyDescent="0.2">
      <c r="A44" s="2" t="s">
        <v>53</v>
      </c>
      <c r="B44" t="s">
        <v>10</v>
      </c>
      <c r="C44" s="1">
        <v>120</v>
      </c>
      <c r="D44">
        <v>25</v>
      </c>
      <c r="E44">
        <v>200</v>
      </c>
      <c r="F44" s="3">
        <v>9.4</v>
      </c>
    </row>
    <row r="45" spans="1:6" x14ac:dyDescent="0.2">
      <c r="A45" s="2" t="s">
        <v>51</v>
      </c>
      <c r="B45" t="s">
        <v>10</v>
      </c>
      <c r="C45" s="1">
        <v>120</v>
      </c>
      <c r="D45">
        <v>25</v>
      </c>
      <c r="E45">
        <v>255</v>
      </c>
      <c r="F45" s="3">
        <v>11.7</v>
      </c>
    </row>
    <row r="46" spans="1:6" x14ac:dyDescent="0.2">
      <c r="A46" s="2" t="s">
        <v>54</v>
      </c>
      <c r="B46" t="s">
        <v>10</v>
      </c>
      <c r="C46" s="1">
        <v>120</v>
      </c>
      <c r="D46">
        <v>25</v>
      </c>
      <c r="E46">
        <v>200</v>
      </c>
      <c r="F46" s="3">
        <v>9.4</v>
      </c>
    </row>
    <row r="47" spans="1:6" x14ac:dyDescent="0.2">
      <c r="A47" s="2" t="s">
        <v>55</v>
      </c>
      <c r="B47" t="s">
        <v>10</v>
      </c>
      <c r="C47" s="1">
        <v>120</v>
      </c>
      <c r="D47">
        <v>20</v>
      </c>
      <c r="E47">
        <v>515</v>
      </c>
      <c r="F47" s="3">
        <v>27.3</v>
      </c>
    </row>
    <row r="48" spans="1:6" x14ac:dyDescent="0.2">
      <c r="A48" s="2" t="s">
        <v>57</v>
      </c>
      <c r="B48" t="s">
        <v>10</v>
      </c>
      <c r="C48" s="1">
        <v>120</v>
      </c>
      <c r="D48">
        <v>20</v>
      </c>
      <c r="E48">
        <v>550</v>
      </c>
      <c r="F48" s="3">
        <v>29.2</v>
      </c>
    </row>
    <row r="49" spans="1:6" x14ac:dyDescent="0.2">
      <c r="A49" s="2" t="s">
        <v>58</v>
      </c>
      <c r="B49" t="s">
        <v>10</v>
      </c>
      <c r="C49" s="1">
        <v>120</v>
      </c>
      <c r="D49">
        <v>20</v>
      </c>
      <c r="E49">
        <v>200</v>
      </c>
      <c r="F49" s="3">
        <v>10.6</v>
      </c>
    </row>
    <row r="50" spans="1:6" x14ac:dyDescent="0.2">
      <c r="A50" s="2" t="s">
        <v>56</v>
      </c>
      <c r="B50" t="s">
        <v>10</v>
      </c>
      <c r="C50" s="1">
        <v>120</v>
      </c>
      <c r="D50">
        <v>20</v>
      </c>
      <c r="E50">
        <v>255</v>
      </c>
      <c r="F50" s="3">
        <v>13.4</v>
      </c>
    </row>
    <row r="51" spans="1:6" x14ac:dyDescent="0.2">
      <c r="A51" s="2" t="s">
        <v>59</v>
      </c>
      <c r="B51" t="s">
        <v>10</v>
      </c>
      <c r="C51" s="1">
        <v>120</v>
      </c>
      <c r="D51">
        <v>20</v>
      </c>
      <c r="E51">
        <v>200</v>
      </c>
      <c r="F51" s="3">
        <v>10.6</v>
      </c>
    </row>
    <row r="52" spans="1:6" x14ac:dyDescent="0.2">
      <c r="A52" s="2" t="s">
        <v>60</v>
      </c>
      <c r="B52" t="s">
        <v>10</v>
      </c>
      <c r="C52" s="1">
        <v>163</v>
      </c>
      <c r="D52">
        <v>24</v>
      </c>
      <c r="E52">
        <v>515</v>
      </c>
      <c r="F52" s="3">
        <v>27.2</v>
      </c>
    </row>
    <row r="53" spans="1:6" x14ac:dyDescent="0.2">
      <c r="A53" s="2" t="s">
        <v>62</v>
      </c>
      <c r="B53" t="s">
        <v>10</v>
      </c>
      <c r="C53" s="1">
        <v>163</v>
      </c>
      <c r="D53">
        <v>24</v>
      </c>
      <c r="E53">
        <v>550</v>
      </c>
      <c r="F53" s="3">
        <v>29.1</v>
      </c>
    </row>
    <row r="54" spans="1:6" x14ac:dyDescent="0.2">
      <c r="A54" s="2" t="s">
        <v>63</v>
      </c>
      <c r="B54" t="s">
        <v>10</v>
      </c>
      <c r="C54" s="1">
        <v>163</v>
      </c>
      <c r="D54">
        <v>24</v>
      </c>
      <c r="E54">
        <v>200</v>
      </c>
      <c r="F54" s="3">
        <v>10.6</v>
      </c>
    </row>
    <row r="55" spans="1:6" x14ac:dyDescent="0.2">
      <c r="A55" s="2" t="s">
        <v>61</v>
      </c>
      <c r="B55" t="s">
        <v>10</v>
      </c>
      <c r="C55" s="1">
        <v>163</v>
      </c>
      <c r="D55">
        <v>24</v>
      </c>
      <c r="E55">
        <v>255</v>
      </c>
      <c r="F55" s="3">
        <v>13.2</v>
      </c>
    </row>
    <row r="56" spans="1:6" x14ac:dyDescent="0.2">
      <c r="A56" s="2" t="s">
        <v>64</v>
      </c>
      <c r="B56" t="s">
        <v>10</v>
      </c>
      <c r="C56" s="1">
        <v>163</v>
      </c>
      <c r="D56">
        <v>24</v>
      </c>
      <c r="E56">
        <v>200</v>
      </c>
      <c r="F56" s="3">
        <v>10.6</v>
      </c>
    </row>
    <row r="57" spans="1:6" x14ac:dyDescent="0.2">
      <c r="A57" s="2" t="s">
        <v>95</v>
      </c>
      <c r="B57" t="s">
        <v>10</v>
      </c>
      <c r="C57" s="1">
        <v>163</v>
      </c>
      <c r="D57">
        <v>30</v>
      </c>
      <c r="E57">
        <v>515</v>
      </c>
      <c r="F57" s="3">
        <v>35.700000000000003</v>
      </c>
    </row>
    <row r="58" spans="1:6" x14ac:dyDescent="0.2">
      <c r="A58" s="2" t="s">
        <v>97</v>
      </c>
      <c r="B58" t="s">
        <v>10</v>
      </c>
      <c r="C58" s="1">
        <v>163</v>
      </c>
      <c r="D58">
        <v>30</v>
      </c>
      <c r="E58">
        <v>550</v>
      </c>
      <c r="F58" s="3">
        <v>38.200000000000003</v>
      </c>
    </row>
    <row r="59" spans="1:6" x14ac:dyDescent="0.2">
      <c r="A59" s="2" t="s">
        <v>98</v>
      </c>
      <c r="B59" t="s">
        <v>10</v>
      </c>
      <c r="C59" s="1">
        <v>163</v>
      </c>
      <c r="D59">
        <v>30</v>
      </c>
      <c r="E59">
        <v>200</v>
      </c>
      <c r="F59" s="3">
        <v>13.9</v>
      </c>
    </row>
    <row r="60" spans="1:6" x14ac:dyDescent="0.2">
      <c r="A60" s="2" t="s">
        <v>96</v>
      </c>
      <c r="B60" t="s">
        <v>10</v>
      </c>
      <c r="C60" s="1">
        <v>163</v>
      </c>
      <c r="D60">
        <v>30</v>
      </c>
      <c r="E60">
        <v>255</v>
      </c>
      <c r="F60" s="3">
        <v>17.399999999999999</v>
      </c>
    </row>
    <row r="61" spans="1:6" x14ac:dyDescent="0.2">
      <c r="A61" s="2" t="s">
        <v>99</v>
      </c>
      <c r="B61" t="s">
        <v>10</v>
      </c>
      <c r="C61" s="1">
        <v>163</v>
      </c>
      <c r="D61">
        <v>30</v>
      </c>
      <c r="E61">
        <v>200</v>
      </c>
      <c r="F61" s="3">
        <v>13.9</v>
      </c>
    </row>
    <row r="62" spans="1:6" x14ac:dyDescent="0.2">
      <c r="A62" s="2" t="s">
        <v>120</v>
      </c>
      <c r="B62" t="s">
        <v>10</v>
      </c>
      <c r="C62" s="1">
        <v>163</v>
      </c>
      <c r="D62">
        <v>55</v>
      </c>
      <c r="E62">
        <v>515</v>
      </c>
      <c r="F62" s="3">
        <v>43.1</v>
      </c>
    </row>
    <row r="63" spans="1:6" x14ac:dyDescent="0.2">
      <c r="A63" s="2" t="s">
        <v>122</v>
      </c>
      <c r="B63" t="s">
        <v>10</v>
      </c>
      <c r="C63" s="1">
        <v>163</v>
      </c>
      <c r="D63">
        <v>55</v>
      </c>
      <c r="E63">
        <v>550</v>
      </c>
      <c r="F63" s="3">
        <v>46</v>
      </c>
    </row>
    <row r="64" spans="1:6" x14ac:dyDescent="0.2">
      <c r="A64" s="2" t="s">
        <v>123</v>
      </c>
      <c r="B64" t="s">
        <v>10</v>
      </c>
      <c r="C64" s="1">
        <v>163</v>
      </c>
      <c r="D64">
        <v>55</v>
      </c>
      <c r="E64">
        <v>200</v>
      </c>
      <c r="F64" s="3">
        <v>16.7</v>
      </c>
    </row>
    <row r="65" spans="1:6" x14ac:dyDescent="0.2">
      <c r="A65" s="2" t="s">
        <v>121</v>
      </c>
      <c r="B65" t="s">
        <v>10</v>
      </c>
      <c r="C65" s="1">
        <v>163</v>
      </c>
      <c r="D65">
        <v>55</v>
      </c>
      <c r="E65">
        <v>255</v>
      </c>
      <c r="F65" s="3">
        <v>20.9</v>
      </c>
    </row>
    <row r="66" spans="1:6" x14ac:dyDescent="0.2">
      <c r="A66" s="2" t="s">
        <v>124</v>
      </c>
      <c r="B66" t="s">
        <v>10</v>
      </c>
      <c r="C66" s="1">
        <v>163</v>
      </c>
      <c r="D66">
        <v>55</v>
      </c>
      <c r="E66">
        <v>200</v>
      </c>
      <c r="F66" s="3">
        <v>16.7</v>
      </c>
    </row>
    <row r="67" spans="1:6" x14ac:dyDescent="0.2">
      <c r="A67" s="2" t="s">
        <v>75</v>
      </c>
      <c r="B67" t="s">
        <v>10</v>
      </c>
      <c r="C67" s="1">
        <v>163</v>
      </c>
      <c r="D67">
        <v>20</v>
      </c>
      <c r="E67">
        <v>515</v>
      </c>
      <c r="F67" s="3">
        <v>35.200000000000003</v>
      </c>
    </row>
    <row r="68" spans="1:6" x14ac:dyDescent="0.2">
      <c r="A68" s="2" t="s">
        <v>77</v>
      </c>
      <c r="B68" t="s">
        <v>10</v>
      </c>
      <c r="C68" s="1">
        <v>163</v>
      </c>
      <c r="D68">
        <v>20</v>
      </c>
      <c r="E68">
        <v>550</v>
      </c>
      <c r="F68" s="3">
        <v>37.6</v>
      </c>
    </row>
    <row r="69" spans="1:6" x14ac:dyDescent="0.2">
      <c r="A69" s="2" t="s">
        <v>78</v>
      </c>
      <c r="B69" t="s">
        <v>10</v>
      </c>
      <c r="C69" s="1">
        <v>163</v>
      </c>
      <c r="D69">
        <v>20</v>
      </c>
      <c r="E69">
        <v>200</v>
      </c>
      <c r="F69" s="3">
        <v>13.7</v>
      </c>
    </row>
    <row r="70" spans="1:6" x14ac:dyDescent="0.2">
      <c r="A70" s="2" t="s">
        <v>76</v>
      </c>
      <c r="B70" t="s">
        <v>10</v>
      </c>
      <c r="C70" s="1">
        <v>163</v>
      </c>
      <c r="D70">
        <v>20</v>
      </c>
      <c r="E70">
        <v>255</v>
      </c>
      <c r="F70" s="3">
        <v>17.399999999999999</v>
      </c>
    </row>
    <row r="71" spans="1:6" x14ac:dyDescent="0.2">
      <c r="A71" s="2" t="s">
        <v>79</v>
      </c>
      <c r="B71" t="s">
        <v>10</v>
      </c>
      <c r="C71" s="1">
        <v>163</v>
      </c>
      <c r="D71">
        <v>20</v>
      </c>
      <c r="E71">
        <v>200</v>
      </c>
      <c r="F71" s="3">
        <v>13.7</v>
      </c>
    </row>
    <row r="72" spans="1:6" x14ac:dyDescent="0.2">
      <c r="A72" s="2" t="s">
        <v>110</v>
      </c>
      <c r="B72" t="s">
        <v>10</v>
      </c>
      <c r="C72" s="1">
        <v>163</v>
      </c>
      <c r="D72">
        <v>60</v>
      </c>
      <c r="E72">
        <v>515</v>
      </c>
      <c r="F72" s="3">
        <v>61</v>
      </c>
    </row>
    <row r="73" spans="1:6" x14ac:dyDescent="0.2">
      <c r="A73" s="2" t="s">
        <v>112</v>
      </c>
      <c r="B73" t="s">
        <v>10</v>
      </c>
      <c r="C73" s="1">
        <v>163</v>
      </c>
      <c r="D73">
        <v>60</v>
      </c>
      <c r="E73">
        <v>550</v>
      </c>
      <c r="F73" s="3">
        <v>65.2</v>
      </c>
    </row>
    <row r="74" spans="1:6" x14ac:dyDescent="0.2">
      <c r="A74" s="2" t="s">
        <v>113</v>
      </c>
      <c r="B74" t="s">
        <v>10</v>
      </c>
      <c r="C74" s="1">
        <v>163</v>
      </c>
      <c r="D74">
        <v>60</v>
      </c>
      <c r="E74">
        <v>200</v>
      </c>
      <c r="F74" s="3">
        <v>23.7</v>
      </c>
    </row>
    <row r="75" spans="1:6" x14ac:dyDescent="0.2">
      <c r="A75" s="2" t="s">
        <v>111</v>
      </c>
      <c r="B75" t="s">
        <v>10</v>
      </c>
      <c r="C75" s="1">
        <v>163</v>
      </c>
      <c r="D75">
        <v>60</v>
      </c>
      <c r="E75">
        <v>255</v>
      </c>
      <c r="F75" s="3">
        <v>29.8</v>
      </c>
    </row>
    <row r="76" spans="1:6" x14ac:dyDescent="0.2">
      <c r="A76" s="2" t="s">
        <v>114</v>
      </c>
      <c r="B76" t="s">
        <v>10</v>
      </c>
      <c r="C76" s="1">
        <v>163</v>
      </c>
      <c r="D76">
        <v>60</v>
      </c>
      <c r="E76">
        <v>200</v>
      </c>
      <c r="F76" s="3">
        <v>23.7</v>
      </c>
    </row>
    <row r="77" spans="1:6" x14ac:dyDescent="0.2">
      <c r="A77" s="2" t="s">
        <v>100</v>
      </c>
      <c r="B77" t="s">
        <v>10</v>
      </c>
      <c r="C77" s="1">
        <v>163</v>
      </c>
      <c r="D77">
        <v>35</v>
      </c>
      <c r="E77">
        <v>515</v>
      </c>
      <c r="F77" s="3">
        <v>43.1</v>
      </c>
    </row>
    <row r="78" spans="1:6" x14ac:dyDescent="0.2">
      <c r="A78" s="2" t="s">
        <v>102</v>
      </c>
      <c r="B78" t="s">
        <v>10</v>
      </c>
      <c r="C78" s="1">
        <v>163</v>
      </c>
      <c r="D78">
        <v>35</v>
      </c>
      <c r="E78">
        <v>550</v>
      </c>
      <c r="F78" s="3">
        <v>46</v>
      </c>
    </row>
    <row r="79" spans="1:6" x14ac:dyDescent="0.2">
      <c r="A79" s="2" t="s">
        <v>103</v>
      </c>
      <c r="B79" t="s">
        <v>10</v>
      </c>
      <c r="C79" s="1">
        <v>163</v>
      </c>
      <c r="D79">
        <v>35</v>
      </c>
      <c r="E79">
        <v>200</v>
      </c>
      <c r="F79" s="3">
        <v>16.7</v>
      </c>
    </row>
    <row r="80" spans="1:6" x14ac:dyDescent="0.2">
      <c r="A80" s="2" t="s">
        <v>101</v>
      </c>
      <c r="B80" t="s">
        <v>10</v>
      </c>
      <c r="C80" s="1">
        <v>163</v>
      </c>
      <c r="D80">
        <v>35</v>
      </c>
      <c r="E80">
        <v>255</v>
      </c>
      <c r="F80" s="3">
        <v>21.6</v>
      </c>
    </row>
    <row r="81" spans="1:6" x14ac:dyDescent="0.2">
      <c r="A81" s="2" t="s">
        <v>104</v>
      </c>
      <c r="B81" t="s">
        <v>10</v>
      </c>
      <c r="C81" s="1">
        <v>163</v>
      </c>
      <c r="D81">
        <v>35</v>
      </c>
      <c r="E81">
        <v>200</v>
      </c>
      <c r="F81" s="3">
        <v>16.7</v>
      </c>
    </row>
    <row r="82" spans="1:6" x14ac:dyDescent="0.2">
      <c r="A82" s="2" t="s">
        <v>70</v>
      </c>
      <c r="B82" t="s">
        <v>10</v>
      </c>
      <c r="C82" s="1">
        <v>163</v>
      </c>
      <c r="D82">
        <v>20</v>
      </c>
      <c r="E82">
        <v>515</v>
      </c>
      <c r="F82" s="3">
        <v>34.4</v>
      </c>
    </row>
    <row r="83" spans="1:6" x14ac:dyDescent="0.2">
      <c r="A83" s="2" t="s">
        <v>72</v>
      </c>
      <c r="B83" t="s">
        <v>10</v>
      </c>
      <c r="C83" s="1">
        <v>163</v>
      </c>
      <c r="D83">
        <v>20</v>
      </c>
      <c r="E83">
        <v>550</v>
      </c>
      <c r="F83" s="3">
        <v>36.700000000000003</v>
      </c>
    </row>
    <row r="84" spans="1:6" x14ac:dyDescent="0.2">
      <c r="A84" s="2" t="s">
        <v>73</v>
      </c>
      <c r="B84" t="s">
        <v>10</v>
      </c>
      <c r="C84" s="1">
        <v>163</v>
      </c>
      <c r="D84">
        <v>20</v>
      </c>
      <c r="E84">
        <v>200</v>
      </c>
      <c r="F84" s="3">
        <v>13.3</v>
      </c>
    </row>
    <row r="85" spans="1:6" x14ac:dyDescent="0.2">
      <c r="A85" s="2" t="s">
        <v>71</v>
      </c>
      <c r="B85" t="s">
        <v>10</v>
      </c>
      <c r="C85" s="1">
        <v>163</v>
      </c>
      <c r="D85">
        <v>20</v>
      </c>
      <c r="E85">
        <v>255</v>
      </c>
      <c r="F85" s="3">
        <v>16.8</v>
      </c>
    </row>
    <row r="86" spans="1:6" x14ac:dyDescent="0.2">
      <c r="A86" s="2" t="s">
        <v>74</v>
      </c>
      <c r="B86" t="s">
        <v>10</v>
      </c>
      <c r="C86" s="1">
        <v>163</v>
      </c>
      <c r="D86">
        <v>20</v>
      </c>
      <c r="E86">
        <v>200</v>
      </c>
      <c r="F86" s="3">
        <v>13.3</v>
      </c>
    </row>
    <row r="87" spans="1:6" x14ac:dyDescent="0.2">
      <c r="A87" s="2" t="s">
        <v>125</v>
      </c>
      <c r="B87" t="s">
        <v>10</v>
      </c>
      <c r="C87" s="1">
        <v>200</v>
      </c>
      <c r="D87">
        <v>24</v>
      </c>
      <c r="E87">
        <v>515</v>
      </c>
      <c r="F87" s="3">
        <v>33.1</v>
      </c>
    </row>
    <row r="88" spans="1:6" x14ac:dyDescent="0.2">
      <c r="A88" s="2" t="s">
        <v>127</v>
      </c>
      <c r="B88" t="s">
        <v>10</v>
      </c>
      <c r="C88" s="1">
        <v>200</v>
      </c>
      <c r="D88">
        <v>24</v>
      </c>
      <c r="E88">
        <v>550</v>
      </c>
      <c r="F88" s="3">
        <v>35.4</v>
      </c>
    </row>
    <row r="89" spans="1:6" x14ac:dyDescent="0.2">
      <c r="A89" s="2" t="s">
        <v>128</v>
      </c>
      <c r="B89" t="s">
        <v>10</v>
      </c>
      <c r="C89" s="1">
        <v>200</v>
      </c>
      <c r="D89">
        <v>24</v>
      </c>
      <c r="E89">
        <v>200</v>
      </c>
      <c r="F89" s="3">
        <v>12.9</v>
      </c>
    </row>
    <row r="90" spans="1:6" x14ac:dyDescent="0.2">
      <c r="A90" s="2" t="s">
        <v>126</v>
      </c>
      <c r="B90" t="s">
        <v>10</v>
      </c>
      <c r="C90" s="1">
        <v>200</v>
      </c>
      <c r="D90">
        <v>24</v>
      </c>
      <c r="E90">
        <v>255</v>
      </c>
      <c r="F90" s="3">
        <v>16.100000000000001</v>
      </c>
    </row>
    <row r="91" spans="1:6" x14ac:dyDescent="0.2">
      <c r="A91" s="2" t="s">
        <v>129</v>
      </c>
      <c r="B91" t="s">
        <v>10</v>
      </c>
      <c r="C91" s="1">
        <v>200</v>
      </c>
      <c r="D91">
        <v>24</v>
      </c>
      <c r="E91">
        <v>200</v>
      </c>
      <c r="F91" s="3">
        <v>12.9</v>
      </c>
    </row>
    <row r="92" spans="1:6" x14ac:dyDescent="0.2">
      <c r="A92" s="2" t="s">
        <v>150</v>
      </c>
      <c r="B92" t="s">
        <v>10</v>
      </c>
      <c r="C92" s="1">
        <v>200</v>
      </c>
      <c r="D92">
        <v>30</v>
      </c>
      <c r="E92">
        <v>515</v>
      </c>
      <c r="F92" s="3">
        <v>43.6</v>
      </c>
    </row>
    <row r="93" spans="1:6" x14ac:dyDescent="0.2">
      <c r="A93" s="2" t="s">
        <v>152</v>
      </c>
      <c r="B93" t="s">
        <v>10</v>
      </c>
      <c r="C93" s="1">
        <v>200</v>
      </c>
      <c r="D93">
        <v>30</v>
      </c>
      <c r="E93">
        <v>550</v>
      </c>
      <c r="F93" s="3">
        <v>46.5</v>
      </c>
    </row>
    <row r="94" spans="1:6" x14ac:dyDescent="0.2">
      <c r="A94" s="2" t="s">
        <v>153</v>
      </c>
      <c r="B94" t="s">
        <v>10</v>
      </c>
      <c r="C94" s="1">
        <v>200</v>
      </c>
      <c r="D94">
        <v>30</v>
      </c>
      <c r="E94">
        <v>200</v>
      </c>
      <c r="F94" s="3">
        <v>16.899999999999999</v>
      </c>
    </row>
    <row r="95" spans="1:6" x14ac:dyDescent="0.2">
      <c r="A95" s="2" t="s">
        <v>151</v>
      </c>
      <c r="B95" t="s">
        <v>10</v>
      </c>
      <c r="C95" s="1">
        <v>200</v>
      </c>
      <c r="D95">
        <v>30</v>
      </c>
      <c r="E95">
        <v>255</v>
      </c>
      <c r="F95" s="3">
        <v>20.9</v>
      </c>
    </row>
    <row r="96" spans="1:6" x14ac:dyDescent="0.2">
      <c r="A96" s="2" t="s">
        <v>154</v>
      </c>
      <c r="B96" t="s">
        <v>10</v>
      </c>
      <c r="C96" s="1">
        <v>200</v>
      </c>
      <c r="D96">
        <v>30</v>
      </c>
      <c r="E96">
        <v>200</v>
      </c>
      <c r="F96" s="3">
        <v>16.899999999999999</v>
      </c>
    </row>
    <row r="97" spans="1:6" x14ac:dyDescent="0.2">
      <c r="A97" s="2" t="s">
        <v>165</v>
      </c>
      <c r="B97" t="s">
        <v>10</v>
      </c>
      <c r="C97" s="1">
        <v>200</v>
      </c>
      <c r="D97">
        <v>55</v>
      </c>
      <c r="E97">
        <v>515</v>
      </c>
      <c r="F97" s="3">
        <v>50.8</v>
      </c>
    </row>
    <row r="98" spans="1:6" x14ac:dyDescent="0.2">
      <c r="A98" s="2" t="s">
        <v>167</v>
      </c>
      <c r="B98" t="s">
        <v>10</v>
      </c>
      <c r="C98" s="1">
        <v>200</v>
      </c>
      <c r="D98">
        <v>55</v>
      </c>
      <c r="E98">
        <v>550</v>
      </c>
      <c r="F98" s="3">
        <v>54.3</v>
      </c>
    </row>
    <row r="99" spans="1:6" x14ac:dyDescent="0.2">
      <c r="A99" s="2" t="s">
        <v>168</v>
      </c>
      <c r="B99" t="s">
        <v>10</v>
      </c>
      <c r="C99" s="1">
        <v>200</v>
      </c>
      <c r="D99">
        <v>55</v>
      </c>
      <c r="E99">
        <v>200</v>
      </c>
      <c r="F99" s="3">
        <v>19.7</v>
      </c>
    </row>
    <row r="100" spans="1:6" x14ac:dyDescent="0.2">
      <c r="A100" s="2" t="s">
        <v>166</v>
      </c>
      <c r="B100" t="s">
        <v>10</v>
      </c>
      <c r="C100" s="1">
        <v>200</v>
      </c>
      <c r="D100">
        <v>55</v>
      </c>
      <c r="E100">
        <v>255</v>
      </c>
      <c r="F100" s="3">
        <v>24.7</v>
      </c>
    </row>
    <row r="101" spans="1:6" x14ac:dyDescent="0.2">
      <c r="A101" s="2" t="s">
        <v>169</v>
      </c>
      <c r="B101" t="s">
        <v>10</v>
      </c>
      <c r="C101" s="1">
        <v>200</v>
      </c>
      <c r="D101">
        <v>55</v>
      </c>
      <c r="E101">
        <v>200</v>
      </c>
      <c r="F101" s="3">
        <v>19.7</v>
      </c>
    </row>
    <row r="102" spans="1:6" x14ac:dyDescent="0.2">
      <c r="A102" s="2" t="s">
        <v>135</v>
      </c>
      <c r="B102" t="s">
        <v>10</v>
      </c>
      <c r="C102" s="1">
        <v>200</v>
      </c>
      <c r="D102">
        <v>20</v>
      </c>
      <c r="E102">
        <v>515</v>
      </c>
      <c r="F102" s="3">
        <v>41.5</v>
      </c>
    </row>
    <row r="103" spans="1:6" x14ac:dyDescent="0.2">
      <c r="A103" s="2" t="s">
        <v>137</v>
      </c>
      <c r="B103" t="s">
        <v>10</v>
      </c>
      <c r="C103" s="1">
        <v>200</v>
      </c>
      <c r="D103">
        <v>20</v>
      </c>
      <c r="E103">
        <v>550</v>
      </c>
      <c r="F103" s="3">
        <v>44.3</v>
      </c>
    </row>
    <row r="104" spans="1:6" x14ac:dyDescent="0.2">
      <c r="A104" s="2" t="s">
        <v>138</v>
      </c>
      <c r="B104" t="s">
        <v>10</v>
      </c>
      <c r="C104" s="1">
        <v>200</v>
      </c>
      <c r="D104">
        <v>20</v>
      </c>
      <c r="E104">
        <v>200</v>
      </c>
      <c r="F104" s="3">
        <v>16.100000000000001</v>
      </c>
    </row>
    <row r="105" spans="1:6" x14ac:dyDescent="0.2">
      <c r="A105" s="2" t="s">
        <v>136</v>
      </c>
      <c r="B105" t="s">
        <v>10</v>
      </c>
      <c r="C105" s="1">
        <v>200</v>
      </c>
      <c r="D105">
        <v>20</v>
      </c>
      <c r="E105">
        <v>255</v>
      </c>
      <c r="F105" s="3">
        <v>20.7</v>
      </c>
    </row>
    <row r="106" spans="1:6" x14ac:dyDescent="0.2">
      <c r="A106" s="2" t="s">
        <v>139</v>
      </c>
      <c r="B106" t="s">
        <v>10</v>
      </c>
      <c r="C106" s="1">
        <v>200</v>
      </c>
      <c r="D106">
        <v>20</v>
      </c>
      <c r="E106">
        <v>200</v>
      </c>
      <c r="F106" s="3">
        <v>16.100000000000001</v>
      </c>
    </row>
    <row r="107" spans="1:6" x14ac:dyDescent="0.2">
      <c r="A107" s="2" t="s">
        <v>170</v>
      </c>
      <c r="B107" t="s">
        <v>10</v>
      </c>
      <c r="C107" s="1">
        <v>200</v>
      </c>
      <c r="D107">
        <v>25</v>
      </c>
      <c r="E107">
        <v>515</v>
      </c>
      <c r="F107" s="3">
        <v>38.200000000000003</v>
      </c>
    </row>
    <row r="108" spans="1:6" x14ac:dyDescent="0.2">
      <c r="A108" s="2" t="s">
        <v>172</v>
      </c>
      <c r="B108" t="s">
        <v>10</v>
      </c>
      <c r="C108" s="1">
        <v>200</v>
      </c>
      <c r="D108">
        <v>25</v>
      </c>
      <c r="E108">
        <v>550</v>
      </c>
      <c r="F108" s="3">
        <v>40.799999999999997</v>
      </c>
    </row>
    <row r="109" spans="1:6" x14ac:dyDescent="0.2">
      <c r="A109" s="2" t="s">
        <v>173</v>
      </c>
      <c r="B109" t="s">
        <v>10</v>
      </c>
      <c r="C109" s="1">
        <v>200</v>
      </c>
      <c r="D109">
        <v>25</v>
      </c>
      <c r="E109">
        <v>200</v>
      </c>
      <c r="F109" s="3">
        <v>14.8</v>
      </c>
    </row>
    <row r="110" spans="1:6" x14ac:dyDescent="0.2">
      <c r="A110" s="2" t="s">
        <v>171</v>
      </c>
      <c r="B110" t="s">
        <v>10</v>
      </c>
      <c r="C110" s="1">
        <v>200</v>
      </c>
      <c r="D110">
        <v>25</v>
      </c>
      <c r="E110">
        <v>255</v>
      </c>
      <c r="F110" s="3">
        <v>18.5</v>
      </c>
    </row>
    <row r="111" spans="1:6" x14ac:dyDescent="0.2">
      <c r="A111" s="2" t="s">
        <v>174</v>
      </c>
      <c r="B111" t="s">
        <v>10</v>
      </c>
      <c r="C111" s="1">
        <v>200</v>
      </c>
      <c r="D111">
        <v>25</v>
      </c>
      <c r="E111">
        <v>200</v>
      </c>
      <c r="F111" s="3">
        <v>14.8</v>
      </c>
    </row>
    <row r="112" spans="1:6" x14ac:dyDescent="0.2">
      <c r="A112" s="2" t="s">
        <v>175</v>
      </c>
      <c r="B112" t="s">
        <v>10</v>
      </c>
      <c r="C112" s="1">
        <v>200</v>
      </c>
      <c r="D112">
        <v>20</v>
      </c>
      <c r="E112">
        <v>515</v>
      </c>
      <c r="F112" s="3">
        <v>41.9</v>
      </c>
    </row>
    <row r="113" spans="1:6" x14ac:dyDescent="0.2">
      <c r="A113" s="2" t="s">
        <v>177</v>
      </c>
      <c r="B113" t="s">
        <v>10</v>
      </c>
      <c r="C113" s="1">
        <v>200</v>
      </c>
      <c r="D113">
        <v>20</v>
      </c>
      <c r="E113">
        <v>550</v>
      </c>
      <c r="F113" s="3">
        <v>44.7</v>
      </c>
    </row>
    <row r="114" spans="1:6" x14ac:dyDescent="0.2">
      <c r="A114" s="2" t="s">
        <v>178</v>
      </c>
      <c r="B114" t="s">
        <v>10</v>
      </c>
      <c r="C114" s="1">
        <v>200</v>
      </c>
      <c r="D114">
        <v>20</v>
      </c>
      <c r="E114">
        <v>200</v>
      </c>
      <c r="F114" s="3">
        <v>16.3</v>
      </c>
    </row>
    <row r="115" spans="1:6" x14ac:dyDescent="0.2">
      <c r="A115" s="2" t="s">
        <v>176</v>
      </c>
      <c r="B115" t="s">
        <v>10</v>
      </c>
      <c r="C115" s="1">
        <v>200</v>
      </c>
      <c r="D115">
        <v>20</v>
      </c>
      <c r="E115">
        <v>255</v>
      </c>
      <c r="F115" s="3">
        <v>12.8</v>
      </c>
    </row>
    <row r="116" spans="1:6" x14ac:dyDescent="0.2">
      <c r="A116" s="2" t="s">
        <v>179</v>
      </c>
      <c r="B116" t="s">
        <v>10</v>
      </c>
      <c r="C116" s="1">
        <v>200</v>
      </c>
      <c r="D116">
        <v>20</v>
      </c>
      <c r="E116">
        <v>200</v>
      </c>
      <c r="F116" s="3">
        <v>16.3</v>
      </c>
    </row>
    <row r="117" spans="1:6" x14ac:dyDescent="0.2">
      <c r="A117" s="2" t="s">
        <v>140</v>
      </c>
      <c r="B117" t="s">
        <v>10</v>
      </c>
      <c r="C117" s="1">
        <v>200</v>
      </c>
      <c r="D117">
        <v>20</v>
      </c>
      <c r="E117">
        <v>515</v>
      </c>
      <c r="F117" s="3">
        <v>41.5</v>
      </c>
    </row>
    <row r="118" spans="1:6" x14ac:dyDescent="0.2">
      <c r="A118" s="2" t="s">
        <v>142</v>
      </c>
      <c r="B118" t="s">
        <v>10</v>
      </c>
      <c r="C118" s="1">
        <v>200</v>
      </c>
      <c r="D118">
        <v>20</v>
      </c>
      <c r="E118">
        <v>550</v>
      </c>
      <c r="F118" s="3">
        <v>44.3</v>
      </c>
    </row>
    <row r="119" spans="1:6" x14ac:dyDescent="0.2">
      <c r="A119" s="2" t="s">
        <v>143</v>
      </c>
      <c r="B119" t="s">
        <v>10</v>
      </c>
      <c r="C119" s="1">
        <v>200</v>
      </c>
      <c r="D119">
        <v>20</v>
      </c>
      <c r="E119">
        <v>200</v>
      </c>
      <c r="F119" s="3">
        <v>16.100000000000001</v>
      </c>
    </row>
    <row r="120" spans="1:6" x14ac:dyDescent="0.2">
      <c r="A120" s="2" t="s">
        <v>141</v>
      </c>
      <c r="B120" t="s">
        <v>10</v>
      </c>
      <c r="C120" s="1">
        <v>200</v>
      </c>
      <c r="D120">
        <v>20</v>
      </c>
      <c r="E120">
        <v>255</v>
      </c>
      <c r="F120" s="3">
        <v>20.9</v>
      </c>
    </row>
    <row r="121" spans="1:6" x14ac:dyDescent="0.2">
      <c r="A121" s="2" t="s">
        <v>144</v>
      </c>
      <c r="B121" t="s">
        <v>10</v>
      </c>
      <c r="C121" s="1">
        <v>200</v>
      </c>
      <c r="D121">
        <v>20</v>
      </c>
      <c r="E121">
        <v>200</v>
      </c>
      <c r="F121" s="3">
        <v>16.100000000000001</v>
      </c>
    </row>
    <row r="122" spans="1:6" x14ac:dyDescent="0.2">
      <c r="A122" s="2" t="s">
        <v>145</v>
      </c>
      <c r="B122" t="s">
        <v>10</v>
      </c>
      <c r="C122" s="1">
        <v>200</v>
      </c>
      <c r="D122">
        <v>25</v>
      </c>
      <c r="E122">
        <v>515</v>
      </c>
      <c r="F122" s="3">
        <v>50</v>
      </c>
    </row>
    <row r="123" spans="1:6" x14ac:dyDescent="0.2">
      <c r="A123" s="2" t="s">
        <v>147</v>
      </c>
      <c r="B123" t="s">
        <v>10</v>
      </c>
      <c r="C123" s="1">
        <v>200</v>
      </c>
      <c r="D123">
        <v>25</v>
      </c>
      <c r="E123">
        <v>550</v>
      </c>
      <c r="F123" s="3">
        <v>53.4</v>
      </c>
    </row>
    <row r="124" spans="1:6" x14ac:dyDescent="0.2">
      <c r="A124" s="2" t="s">
        <v>148</v>
      </c>
      <c r="B124" t="s">
        <v>10</v>
      </c>
      <c r="C124" s="1">
        <v>200</v>
      </c>
      <c r="D124">
        <v>25</v>
      </c>
      <c r="E124">
        <v>200</v>
      </c>
      <c r="F124" s="3">
        <v>19.399999999999999</v>
      </c>
    </row>
    <row r="125" spans="1:6" x14ac:dyDescent="0.2">
      <c r="A125" s="2" t="s">
        <v>146</v>
      </c>
      <c r="B125" t="s">
        <v>10</v>
      </c>
      <c r="C125" s="1">
        <v>200</v>
      </c>
      <c r="D125">
        <v>25</v>
      </c>
      <c r="E125">
        <v>255</v>
      </c>
      <c r="F125" s="3">
        <v>24.7</v>
      </c>
    </row>
    <row r="126" spans="1:6" x14ac:dyDescent="0.2">
      <c r="A126" s="2" t="s">
        <v>149</v>
      </c>
      <c r="B126" t="s">
        <v>10</v>
      </c>
      <c r="C126" s="1">
        <v>200</v>
      </c>
      <c r="D126">
        <v>25</v>
      </c>
      <c r="E126">
        <v>200</v>
      </c>
      <c r="F126" s="3">
        <v>19.399999999999999</v>
      </c>
    </row>
    <row r="127" spans="1:6" x14ac:dyDescent="0.2">
      <c r="A127" s="2" t="s">
        <v>288</v>
      </c>
      <c r="B127" t="s">
        <v>10</v>
      </c>
      <c r="C127" s="1">
        <v>120</v>
      </c>
      <c r="D127">
        <v>25</v>
      </c>
      <c r="E127">
        <v>515</v>
      </c>
      <c r="F127" s="3">
        <v>25</v>
      </c>
    </row>
    <row r="128" spans="1:6" x14ac:dyDescent="0.2">
      <c r="A128" s="2" t="s">
        <v>290</v>
      </c>
      <c r="B128" t="s">
        <v>10</v>
      </c>
      <c r="C128" s="1">
        <v>120</v>
      </c>
      <c r="D128">
        <v>25</v>
      </c>
      <c r="E128">
        <v>550</v>
      </c>
      <c r="F128" s="3">
        <v>26.7</v>
      </c>
    </row>
    <row r="129" spans="1:6" x14ac:dyDescent="0.2">
      <c r="A129" s="2" t="s">
        <v>291</v>
      </c>
      <c r="B129" t="s">
        <v>10</v>
      </c>
      <c r="C129" s="1">
        <v>120</v>
      </c>
      <c r="D129">
        <v>25</v>
      </c>
      <c r="E129">
        <v>200</v>
      </c>
      <c r="F129" s="3">
        <v>9.6999999999999993</v>
      </c>
    </row>
    <row r="130" spans="1:6" x14ac:dyDescent="0.2">
      <c r="A130" s="2" t="s">
        <v>289</v>
      </c>
      <c r="B130" t="s">
        <v>10</v>
      </c>
      <c r="C130" s="1">
        <v>120</v>
      </c>
      <c r="D130">
        <v>25</v>
      </c>
      <c r="E130">
        <v>255</v>
      </c>
      <c r="F130" s="3">
        <v>11.9</v>
      </c>
    </row>
    <row r="131" spans="1:6" x14ac:dyDescent="0.2">
      <c r="A131" s="2" t="s">
        <v>292</v>
      </c>
      <c r="B131" t="s">
        <v>10</v>
      </c>
      <c r="C131" s="1">
        <v>120</v>
      </c>
      <c r="D131">
        <v>25</v>
      </c>
      <c r="E131">
        <v>200</v>
      </c>
      <c r="F131" s="3">
        <v>9.6999999999999993</v>
      </c>
    </row>
    <row r="132" spans="1:6" x14ac:dyDescent="0.2">
      <c r="A132" s="2" t="s">
        <v>293</v>
      </c>
      <c r="B132" t="s">
        <v>10</v>
      </c>
      <c r="C132" s="1">
        <v>200</v>
      </c>
      <c r="D132">
        <v>25</v>
      </c>
      <c r="E132">
        <v>515</v>
      </c>
      <c r="F132" s="3">
        <v>43</v>
      </c>
    </row>
    <row r="133" spans="1:6" x14ac:dyDescent="0.2">
      <c r="A133" s="2" t="s">
        <v>295</v>
      </c>
      <c r="B133" t="s">
        <v>10</v>
      </c>
      <c r="C133" s="1">
        <v>200</v>
      </c>
      <c r="D133">
        <v>25</v>
      </c>
      <c r="E133">
        <v>550</v>
      </c>
      <c r="F133" s="3">
        <v>45.9</v>
      </c>
    </row>
    <row r="134" spans="1:6" x14ac:dyDescent="0.2">
      <c r="A134" s="2" t="s">
        <v>296</v>
      </c>
      <c r="B134" t="s">
        <v>10</v>
      </c>
      <c r="C134" s="1">
        <v>200</v>
      </c>
      <c r="D134">
        <v>25</v>
      </c>
      <c r="E134">
        <v>200</v>
      </c>
      <c r="F134" s="3">
        <v>16.7</v>
      </c>
    </row>
    <row r="135" spans="1:6" x14ac:dyDescent="0.2">
      <c r="A135" s="2" t="s">
        <v>294</v>
      </c>
      <c r="B135" t="s">
        <v>10</v>
      </c>
      <c r="C135" s="1">
        <v>200</v>
      </c>
      <c r="D135">
        <v>25</v>
      </c>
      <c r="E135">
        <v>255</v>
      </c>
      <c r="F135" s="3">
        <v>20.9</v>
      </c>
    </row>
    <row r="136" spans="1:6" x14ac:dyDescent="0.2">
      <c r="A136" s="2" t="s">
        <v>297</v>
      </c>
      <c r="B136" t="s">
        <v>10</v>
      </c>
      <c r="C136" s="1">
        <v>200</v>
      </c>
      <c r="D136">
        <v>25</v>
      </c>
      <c r="E136">
        <v>200</v>
      </c>
      <c r="F136" s="3">
        <v>16.7</v>
      </c>
    </row>
    <row r="137" spans="1:6" x14ac:dyDescent="0.2">
      <c r="A137" s="2" t="s">
        <v>298</v>
      </c>
      <c r="B137" t="s">
        <v>10</v>
      </c>
      <c r="C137" s="1">
        <v>120</v>
      </c>
      <c r="D137">
        <v>25</v>
      </c>
      <c r="E137">
        <v>515</v>
      </c>
      <c r="F137" s="3">
        <v>22.8</v>
      </c>
    </row>
    <row r="138" spans="1:6" x14ac:dyDescent="0.2">
      <c r="A138" s="2" t="s">
        <v>300</v>
      </c>
      <c r="B138" t="s">
        <v>10</v>
      </c>
      <c r="C138" s="1">
        <v>120</v>
      </c>
      <c r="D138">
        <v>25</v>
      </c>
      <c r="E138">
        <v>550</v>
      </c>
      <c r="F138" s="3">
        <v>24.4</v>
      </c>
    </row>
    <row r="139" spans="1:6" x14ac:dyDescent="0.2">
      <c r="A139" s="2" t="s">
        <v>301</v>
      </c>
      <c r="B139" t="s">
        <v>10</v>
      </c>
      <c r="C139" s="1">
        <v>120</v>
      </c>
      <c r="D139">
        <v>25</v>
      </c>
      <c r="E139">
        <v>200</v>
      </c>
      <c r="F139" s="3">
        <v>8.9</v>
      </c>
    </row>
    <row r="140" spans="1:6" x14ac:dyDescent="0.2">
      <c r="A140" s="2" t="s">
        <v>299</v>
      </c>
      <c r="B140" t="s">
        <v>10</v>
      </c>
      <c r="C140" s="1">
        <v>120</v>
      </c>
      <c r="D140">
        <v>25</v>
      </c>
      <c r="E140">
        <v>255</v>
      </c>
      <c r="F140" s="3">
        <v>11</v>
      </c>
    </row>
    <row r="141" spans="1:6" x14ac:dyDescent="0.2">
      <c r="A141" s="2" t="s">
        <v>302</v>
      </c>
      <c r="B141" t="s">
        <v>10</v>
      </c>
      <c r="C141" s="1">
        <v>120</v>
      </c>
      <c r="D141">
        <v>25</v>
      </c>
      <c r="E141">
        <v>200</v>
      </c>
      <c r="F141" s="3">
        <v>8.9</v>
      </c>
    </row>
    <row r="142" spans="1:6" x14ac:dyDescent="0.2">
      <c r="A142" s="2" t="s">
        <v>303</v>
      </c>
      <c r="B142" t="s">
        <v>10</v>
      </c>
      <c r="C142" s="1">
        <v>200</v>
      </c>
      <c r="D142">
        <v>25</v>
      </c>
      <c r="E142">
        <v>515</v>
      </c>
      <c r="F142" s="3">
        <v>43</v>
      </c>
    </row>
    <row r="143" spans="1:6" x14ac:dyDescent="0.2">
      <c r="A143" s="2" t="s">
        <v>305</v>
      </c>
      <c r="B143" t="s">
        <v>10</v>
      </c>
      <c r="C143" s="1">
        <v>200</v>
      </c>
      <c r="D143">
        <v>25</v>
      </c>
      <c r="E143">
        <v>550</v>
      </c>
      <c r="F143" s="3">
        <v>45.9</v>
      </c>
    </row>
    <row r="144" spans="1:6" x14ac:dyDescent="0.2">
      <c r="A144" s="2" t="s">
        <v>306</v>
      </c>
      <c r="B144" t="s">
        <v>10</v>
      </c>
      <c r="C144" s="1">
        <v>200</v>
      </c>
      <c r="D144">
        <v>25</v>
      </c>
      <c r="E144">
        <v>200</v>
      </c>
      <c r="F144" s="3">
        <v>16.7</v>
      </c>
    </row>
    <row r="145" spans="1:6" x14ac:dyDescent="0.2">
      <c r="A145" s="2" t="s">
        <v>304</v>
      </c>
      <c r="B145" t="s">
        <v>10</v>
      </c>
      <c r="C145" s="1">
        <v>200</v>
      </c>
      <c r="D145">
        <v>25</v>
      </c>
      <c r="E145">
        <v>255</v>
      </c>
      <c r="F145" s="3">
        <v>20.100000000000001</v>
      </c>
    </row>
    <row r="146" spans="1:6" x14ac:dyDescent="0.2">
      <c r="A146" s="2" t="s">
        <v>307</v>
      </c>
      <c r="B146" t="s">
        <v>10</v>
      </c>
      <c r="C146" s="1">
        <v>200</v>
      </c>
      <c r="D146">
        <v>25</v>
      </c>
      <c r="E146">
        <v>200</v>
      </c>
      <c r="F146" s="3">
        <v>16.7</v>
      </c>
    </row>
    <row r="147" spans="1:6" x14ac:dyDescent="0.2">
      <c r="A147" s="2" t="s">
        <v>316</v>
      </c>
      <c r="B147" t="s">
        <v>10</v>
      </c>
      <c r="C147" s="1">
        <v>163</v>
      </c>
      <c r="D147">
        <v>20</v>
      </c>
      <c r="E147">
        <v>515</v>
      </c>
      <c r="F147" s="3">
        <v>34.9</v>
      </c>
    </row>
    <row r="148" spans="1:6" x14ac:dyDescent="0.2">
      <c r="A148" s="2" t="s">
        <v>318</v>
      </c>
      <c r="B148" t="s">
        <v>10</v>
      </c>
      <c r="C148" s="1">
        <v>163</v>
      </c>
      <c r="D148">
        <v>20</v>
      </c>
      <c r="E148">
        <v>550</v>
      </c>
      <c r="F148" s="3">
        <v>37.200000000000003</v>
      </c>
    </row>
    <row r="149" spans="1:6" x14ac:dyDescent="0.2">
      <c r="A149" s="2" t="s">
        <v>319</v>
      </c>
      <c r="B149" t="s">
        <v>10</v>
      </c>
      <c r="C149" s="1">
        <v>163</v>
      </c>
      <c r="D149">
        <v>20</v>
      </c>
      <c r="E149">
        <v>200</v>
      </c>
      <c r="F149" s="3">
        <v>13.5</v>
      </c>
    </row>
    <row r="150" spans="1:6" x14ac:dyDescent="0.2">
      <c r="A150" s="2" t="s">
        <v>317</v>
      </c>
      <c r="B150" t="s">
        <v>10</v>
      </c>
      <c r="C150" s="1">
        <v>163</v>
      </c>
      <c r="D150">
        <v>20</v>
      </c>
      <c r="E150">
        <v>255</v>
      </c>
      <c r="F150" s="3">
        <v>17.600000000000001</v>
      </c>
    </row>
    <row r="151" spans="1:6" x14ac:dyDescent="0.2">
      <c r="A151" s="2" t="s">
        <v>65</v>
      </c>
      <c r="B151" t="s">
        <v>10</v>
      </c>
      <c r="C151" s="1">
        <v>163</v>
      </c>
      <c r="D151">
        <v>24</v>
      </c>
      <c r="E151">
        <v>515</v>
      </c>
      <c r="F151" s="3">
        <v>27.6</v>
      </c>
    </row>
    <row r="152" spans="1:6" x14ac:dyDescent="0.2">
      <c r="A152" s="2" t="s">
        <v>67</v>
      </c>
      <c r="B152" t="s">
        <v>10</v>
      </c>
      <c r="C152" s="1">
        <v>163</v>
      </c>
      <c r="D152">
        <v>24</v>
      </c>
      <c r="E152">
        <v>550</v>
      </c>
      <c r="F152" s="3">
        <v>29.4</v>
      </c>
    </row>
    <row r="153" spans="1:6" x14ac:dyDescent="0.2">
      <c r="A153" s="2" t="s">
        <v>68</v>
      </c>
      <c r="B153" t="s">
        <v>10</v>
      </c>
      <c r="C153" s="1">
        <v>163</v>
      </c>
      <c r="D153">
        <v>24</v>
      </c>
      <c r="E153">
        <v>200</v>
      </c>
      <c r="F153" s="3">
        <v>10.7</v>
      </c>
    </row>
    <row r="154" spans="1:6" x14ac:dyDescent="0.2">
      <c r="A154" s="2" t="s">
        <v>66</v>
      </c>
      <c r="B154" t="s">
        <v>10</v>
      </c>
      <c r="C154" s="1">
        <v>163</v>
      </c>
      <c r="D154">
        <v>24</v>
      </c>
      <c r="E154">
        <v>255</v>
      </c>
      <c r="F154" s="3">
        <v>13.7</v>
      </c>
    </row>
    <row r="155" spans="1:6" x14ac:dyDescent="0.2">
      <c r="A155" s="2" t="s">
        <v>69</v>
      </c>
      <c r="B155" t="s">
        <v>10</v>
      </c>
      <c r="C155" s="1">
        <v>163</v>
      </c>
      <c r="D155">
        <v>24</v>
      </c>
      <c r="E155">
        <v>200</v>
      </c>
      <c r="F155" s="3">
        <v>10.7</v>
      </c>
    </row>
    <row r="156" spans="1:6" x14ac:dyDescent="0.2">
      <c r="A156" s="2" t="s">
        <v>80</v>
      </c>
      <c r="B156" t="s">
        <v>10</v>
      </c>
      <c r="C156" s="1">
        <v>163</v>
      </c>
      <c r="D156">
        <v>20</v>
      </c>
      <c r="E156">
        <v>515</v>
      </c>
      <c r="F156" s="3">
        <v>34.9</v>
      </c>
    </row>
    <row r="157" spans="1:6" x14ac:dyDescent="0.2">
      <c r="A157" s="2" t="s">
        <v>82</v>
      </c>
      <c r="B157" t="s">
        <v>10</v>
      </c>
      <c r="C157" s="1">
        <v>163</v>
      </c>
      <c r="D157">
        <v>20</v>
      </c>
      <c r="E157">
        <v>550</v>
      </c>
      <c r="F157" s="3">
        <v>37.200000000000003</v>
      </c>
    </row>
    <row r="158" spans="1:6" x14ac:dyDescent="0.2">
      <c r="A158" s="2" t="s">
        <v>83</v>
      </c>
      <c r="B158" t="s">
        <v>10</v>
      </c>
      <c r="C158" s="1">
        <v>163</v>
      </c>
      <c r="D158">
        <v>20</v>
      </c>
      <c r="E158">
        <v>200</v>
      </c>
      <c r="F158" s="3">
        <v>13.5</v>
      </c>
    </row>
    <row r="159" spans="1:6" x14ac:dyDescent="0.2">
      <c r="A159" s="2" t="s">
        <v>81</v>
      </c>
      <c r="B159" t="s">
        <v>10</v>
      </c>
      <c r="C159" s="1">
        <v>163</v>
      </c>
      <c r="D159">
        <v>20</v>
      </c>
      <c r="E159">
        <v>255</v>
      </c>
      <c r="F159" s="3">
        <v>17.600000000000001</v>
      </c>
    </row>
    <row r="160" spans="1:6" x14ac:dyDescent="0.2">
      <c r="A160" s="2" t="s">
        <v>84</v>
      </c>
      <c r="B160" t="s">
        <v>10</v>
      </c>
      <c r="C160" s="1">
        <v>163</v>
      </c>
      <c r="D160">
        <v>20</v>
      </c>
      <c r="E160">
        <v>200</v>
      </c>
      <c r="F160" s="3">
        <v>13.5</v>
      </c>
    </row>
    <row r="161" spans="1:6" x14ac:dyDescent="0.2">
      <c r="A161" s="2" t="s">
        <v>85</v>
      </c>
      <c r="B161" t="s">
        <v>10</v>
      </c>
      <c r="C161" s="1">
        <v>163</v>
      </c>
      <c r="D161">
        <v>25</v>
      </c>
      <c r="E161">
        <v>515</v>
      </c>
      <c r="F161" s="3">
        <v>41.7</v>
      </c>
    </row>
    <row r="162" spans="1:6" x14ac:dyDescent="0.2">
      <c r="A162" s="2" t="s">
        <v>87</v>
      </c>
      <c r="B162" t="s">
        <v>10</v>
      </c>
      <c r="C162" s="1">
        <v>163</v>
      </c>
      <c r="D162">
        <v>25</v>
      </c>
      <c r="E162">
        <v>550</v>
      </c>
      <c r="F162" s="3">
        <v>44.5</v>
      </c>
    </row>
    <row r="163" spans="1:6" x14ac:dyDescent="0.2">
      <c r="A163" s="2" t="s">
        <v>88</v>
      </c>
      <c r="B163" t="s">
        <v>10</v>
      </c>
      <c r="C163" s="1">
        <v>163</v>
      </c>
      <c r="D163">
        <v>25</v>
      </c>
      <c r="E163">
        <v>200</v>
      </c>
      <c r="F163" s="3">
        <v>16.3</v>
      </c>
    </row>
    <row r="164" spans="1:6" x14ac:dyDescent="0.2">
      <c r="A164" s="2" t="s">
        <v>86</v>
      </c>
      <c r="B164" t="s">
        <v>10</v>
      </c>
      <c r="C164" s="1">
        <v>163</v>
      </c>
      <c r="D164">
        <v>25</v>
      </c>
      <c r="E164">
        <v>255</v>
      </c>
      <c r="F164" s="3">
        <v>17.899999999999999</v>
      </c>
    </row>
    <row r="165" spans="1:6" x14ac:dyDescent="0.2">
      <c r="A165" s="2" t="s">
        <v>89</v>
      </c>
      <c r="B165" t="s">
        <v>10</v>
      </c>
      <c r="C165" s="1">
        <v>163</v>
      </c>
      <c r="D165">
        <v>25</v>
      </c>
      <c r="E165">
        <v>200</v>
      </c>
      <c r="F165" s="3">
        <v>16.3</v>
      </c>
    </row>
    <row r="166" spans="1:6" x14ac:dyDescent="0.2">
      <c r="A166" s="2" t="s">
        <v>115</v>
      </c>
      <c r="B166" t="s">
        <v>10</v>
      </c>
      <c r="C166" s="1">
        <v>163</v>
      </c>
      <c r="D166">
        <v>25</v>
      </c>
      <c r="E166">
        <v>515</v>
      </c>
      <c r="F166" s="3">
        <v>26.9</v>
      </c>
    </row>
    <row r="167" spans="1:6" x14ac:dyDescent="0.2">
      <c r="A167" s="2" t="s">
        <v>117</v>
      </c>
      <c r="B167" t="s">
        <v>10</v>
      </c>
      <c r="C167" s="1">
        <v>163</v>
      </c>
      <c r="D167">
        <v>25</v>
      </c>
      <c r="E167">
        <v>550</v>
      </c>
      <c r="F167" s="3">
        <v>28.1</v>
      </c>
    </row>
    <row r="168" spans="1:6" x14ac:dyDescent="0.2">
      <c r="A168" s="2" t="s">
        <v>118</v>
      </c>
      <c r="B168" t="s">
        <v>10</v>
      </c>
      <c r="C168" s="1">
        <v>163</v>
      </c>
      <c r="D168">
        <v>25</v>
      </c>
      <c r="E168">
        <v>200</v>
      </c>
      <c r="F168" s="3">
        <v>10.4</v>
      </c>
    </row>
    <row r="169" spans="1:6" x14ac:dyDescent="0.2">
      <c r="A169" s="2" t="s">
        <v>116</v>
      </c>
      <c r="B169" t="s">
        <v>10</v>
      </c>
      <c r="C169" s="1">
        <v>163</v>
      </c>
      <c r="D169">
        <v>25</v>
      </c>
      <c r="E169">
        <v>255</v>
      </c>
      <c r="F169" s="3">
        <v>17.399999999999999</v>
      </c>
    </row>
    <row r="170" spans="1:6" x14ac:dyDescent="0.2">
      <c r="A170" s="2" t="s">
        <v>119</v>
      </c>
      <c r="B170" t="s">
        <v>10</v>
      </c>
      <c r="C170" s="1">
        <v>163</v>
      </c>
      <c r="D170">
        <v>25</v>
      </c>
      <c r="E170">
        <v>200</v>
      </c>
      <c r="F170" s="3">
        <v>10.4</v>
      </c>
    </row>
    <row r="171" spans="1:6" x14ac:dyDescent="0.2">
      <c r="A171" s="2" t="s">
        <v>105</v>
      </c>
      <c r="B171" t="s">
        <v>10</v>
      </c>
      <c r="C171" s="1">
        <v>163</v>
      </c>
      <c r="D171">
        <v>60</v>
      </c>
      <c r="E171">
        <v>515</v>
      </c>
      <c r="F171" s="3">
        <v>54.2</v>
      </c>
    </row>
    <row r="172" spans="1:6" x14ac:dyDescent="0.2">
      <c r="A172" s="2" t="s">
        <v>107</v>
      </c>
      <c r="B172" t="s">
        <v>10</v>
      </c>
      <c r="C172" s="1">
        <v>163</v>
      </c>
      <c r="D172">
        <v>60</v>
      </c>
      <c r="E172">
        <v>550</v>
      </c>
      <c r="F172" s="3">
        <v>57.9</v>
      </c>
    </row>
    <row r="173" spans="1:6" x14ac:dyDescent="0.2">
      <c r="A173" s="2" t="s">
        <v>108</v>
      </c>
      <c r="B173" t="s">
        <v>10</v>
      </c>
      <c r="C173" s="1">
        <v>163</v>
      </c>
      <c r="D173">
        <v>60</v>
      </c>
      <c r="E173">
        <v>200</v>
      </c>
      <c r="F173" s="3">
        <v>21.1</v>
      </c>
    </row>
    <row r="174" spans="1:6" x14ac:dyDescent="0.2">
      <c r="A174" s="2" t="s">
        <v>106</v>
      </c>
      <c r="B174" t="s">
        <v>10</v>
      </c>
      <c r="C174" s="1">
        <v>163</v>
      </c>
      <c r="D174">
        <v>60</v>
      </c>
      <c r="E174">
        <v>255</v>
      </c>
      <c r="F174" s="3">
        <v>26.9</v>
      </c>
    </row>
    <row r="175" spans="1:6" x14ac:dyDescent="0.2">
      <c r="A175" s="2" t="s">
        <v>109</v>
      </c>
      <c r="B175" t="s">
        <v>10</v>
      </c>
      <c r="C175" s="1">
        <v>163</v>
      </c>
      <c r="D175">
        <v>60</v>
      </c>
      <c r="E175">
        <v>200</v>
      </c>
      <c r="F175" s="3">
        <v>21.1</v>
      </c>
    </row>
    <row r="176" spans="1:6" x14ac:dyDescent="0.2">
      <c r="A176" s="2" t="s">
        <v>90</v>
      </c>
      <c r="B176" t="s">
        <v>10</v>
      </c>
      <c r="C176" s="1">
        <v>163</v>
      </c>
      <c r="D176">
        <v>55</v>
      </c>
      <c r="E176">
        <v>515</v>
      </c>
      <c r="F176" s="3">
        <v>33.5</v>
      </c>
    </row>
    <row r="177" spans="1:6" x14ac:dyDescent="0.2">
      <c r="A177" s="2" t="s">
        <v>92</v>
      </c>
      <c r="B177" t="s">
        <v>10</v>
      </c>
      <c r="C177" s="1">
        <v>163</v>
      </c>
      <c r="D177">
        <v>55</v>
      </c>
      <c r="E177">
        <v>550</v>
      </c>
      <c r="F177" s="3">
        <v>35.700000000000003</v>
      </c>
    </row>
    <row r="178" spans="1:6" x14ac:dyDescent="0.2">
      <c r="A178" s="2" t="s">
        <v>93</v>
      </c>
      <c r="B178" t="s">
        <v>10</v>
      </c>
      <c r="C178" s="1">
        <v>163</v>
      </c>
      <c r="D178">
        <v>55</v>
      </c>
      <c r="E178">
        <v>200</v>
      </c>
      <c r="F178" s="3">
        <v>13</v>
      </c>
    </row>
    <row r="179" spans="1:6" x14ac:dyDescent="0.2">
      <c r="A179" s="2" t="s">
        <v>91</v>
      </c>
      <c r="B179" t="s">
        <v>10</v>
      </c>
      <c r="C179" s="1">
        <v>163</v>
      </c>
      <c r="D179">
        <v>55</v>
      </c>
      <c r="E179">
        <v>255</v>
      </c>
      <c r="F179" s="3">
        <v>16.5</v>
      </c>
    </row>
    <row r="180" spans="1:6" x14ac:dyDescent="0.2">
      <c r="A180" s="2" t="s">
        <v>94</v>
      </c>
      <c r="B180" t="s">
        <v>10</v>
      </c>
      <c r="C180" s="1">
        <v>163</v>
      </c>
      <c r="D180">
        <v>55</v>
      </c>
      <c r="E180">
        <v>200</v>
      </c>
      <c r="F180" s="3">
        <v>13</v>
      </c>
    </row>
    <row r="181" spans="1:6" x14ac:dyDescent="0.2">
      <c r="A181" s="2" t="s">
        <v>130</v>
      </c>
      <c r="B181" t="s">
        <v>10</v>
      </c>
      <c r="C181" s="1">
        <v>200</v>
      </c>
      <c r="D181">
        <v>24</v>
      </c>
      <c r="E181">
        <v>515</v>
      </c>
      <c r="F181" s="3">
        <v>33.5</v>
      </c>
    </row>
    <row r="182" spans="1:6" x14ac:dyDescent="0.2">
      <c r="A182" s="2" t="s">
        <v>132</v>
      </c>
      <c r="B182" t="s">
        <v>10</v>
      </c>
      <c r="C182" s="1">
        <v>200</v>
      </c>
      <c r="D182">
        <v>24</v>
      </c>
      <c r="E182">
        <v>550</v>
      </c>
      <c r="F182" s="3">
        <v>35.799999999999997</v>
      </c>
    </row>
    <row r="183" spans="1:6" x14ac:dyDescent="0.2">
      <c r="A183" s="2" t="s">
        <v>133</v>
      </c>
      <c r="B183" t="s">
        <v>10</v>
      </c>
      <c r="C183" s="1">
        <v>200</v>
      </c>
      <c r="D183">
        <v>24</v>
      </c>
      <c r="E183">
        <v>200</v>
      </c>
      <c r="F183" s="3">
        <v>13</v>
      </c>
    </row>
    <row r="184" spans="1:6" x14ac:dyDescent="0.2">
      <c r="A184" s="2" t="s">
        <v>131</v>
      </c>
      <c r="B184" t="s">
        <v>10</v>
      </c>
      <c r="C184" s="1">
        <v>200</v>
      </c>
      <c r="D184">
        <v>24</v>
      </c>
      <c r="E184">
        <v>255</v>
      </c>
      <c r="F184" s="3">
        <v>16.5</v>
      </c>
    </row>
    <row r="185" spans="1:6" x14ac:dyDescent="0.2">
      <c r="A185" s="2" t="s">
        <v>134</v>
      </c>
      <c r="B185" t="s">
        <v>10</v>
      </c>
      <c r="C185" s="1">
        <v>200</v>
      </c>
      <c r="D185">
        <v>24</v>
      </c>
      <c r="E185">
        <v>200</v>
      </c>
      <c r="F185" s="3">
        <v>13</v>
      </c>
    </row>
    <row r="186" spans="1:6" x14ac:dyDescent="0.2">
      <c r="A186" s="2" t="s">
        <v>155</v>
      </c>
      <c r="B186" t="s">
        <v>10</v>
      </c>
      <c r="C186" s="1">
        <v>200</v>
      </c>
      <c r="D186">
        <v>60</v>
      </c>
      <c r="E186">
        <v>515</v>
      </c>
      <c r="F186" s="3">
        <v>63.5</v>
      </c>
    </row>
    <row r="187" spans="1:6" x14ac:dyDescent="0.2">
      <c r="A187" s="2" t="s">
        <v>157</v>
      </c>
      <c r="B187" t="s">
        <v>10</v>
      </c>
      <c r="C187" s="1">
        <v>200</v>
      </c>
      <c r="D187">
        <v>60</v>
      </c>
      <c r="E187">
        <v>550</v>
      </c>
      <c r="F187" s="3">
        <v>67.8</v>
      </c>
    </row>
    <row r="188" spans="1:6" x14ac:dyDescent="0.2">
      <c r="A188" s="2" t="s">
        <v>158</v>
      </c>
      <c r="B188" t="s">
        <v>10</v>
      </c>
      <c r="C188" s="1">
        <v>200</v>
      </c>
      <c r="D188">
        <v>60</v>
      </c>
      <c r="E188">
        <v>200</v>
      </c>
      <c r="F188" s="3">
        <v>24.7</v>
      </c>
    </row>
    <row r="189" spans="1:6" x14ac:dyDescent="0.2">
      <c r="A189" s="2" t="s">
        <v>156</v>
      </c>
      <c r="B189" t="s">
        <v>10</v>
      </c>
      <c r="C189" s="1">
        <v>200</v>
      </c>
      <c r="D189">
        <v>60</v>
      </c>
      <c r="E189">
        <v>255</v>
      </c>
      <c r="F189" s="3">
        <v>31.5</v>
      </c>
    </row>
    <row r="190" spans="1:6" x14ac:dyDescent="0.2">
      <c r="A190" s="2" t="s">
        <v>159</v>
      </c>
      <c r="B190" t="s">
        <v>10</v>
      </c>
      <c r="C190" s="1">
        <v>200</v>
      </c>
      <c r="D190">
        <v>60</v>
      </c>
      <c r="E190">
        <v>200</v>
      </c>
      <c r="F190" s="3">
        <v>24.7</v>
      </c>
    </row>
    <row r="191" spans="1:6" x14ac:dyDescent="0.2">
      <c r="A191" s="2" t="s">
        <v>160</v>
      </c>
      <c r="B191" t="s">
        <v>10</v>
      </c>
      <c r="C191" s="1">
        <v>200</v>
      </c>
      <c r="D191">
        <v>60</v>
      </c>
      <c r="E191">
        <v>515</v>
      </c>
      <c r="F191" s="3">
        <v>71</v>
      </c>
    </row>
    <row r="192" spans="1:6" x14ac:dyDescent="0.2">
      <c r="A192" s="2" t="s">
        <v>162</v>
      </c>
      <c r="B192" t="s">
        <v>10</v>
      </c>
      <c r="C192" s="1">
        <v>200</v>
      </c>
      <c r="D192">
        <v>60</v>
      </c>
      <c r="E192">
        <v>550</v>
      </c>
      <c r="F192" s="3">
        <v>75.8</v>
      </c>
    </row>
    <row r="193" spans="1:6" x14ac:dyDescent="0.2">
      <c r="A193" s="2" t="s">
        <v>163</v>
      </c>
      <c r="B193" t="s">
        <v>10</v>
      </c>
      <c r="C193" s="1">
        <v>200</v>
      </c>
      <c r="D193">
        <v>60</v>
      </c>
      <c r="E193">
        <v>200</v>
      </c>
      <c r="F193" s="3">
        <v>27.6</v>
      </c>
    </row>
    <row r="194" spans="1:6" x14ac:dyDescent="0.2">
      <c r="A194" s="2" t="s">
        <v>161</v>
      </c>
      <c r="B194" t="s">
        <v>10</v>
      </c>
      <c r="C194" s="1">
        <v>200</v>
      </c>
      <c r="D194">
        <v>60</v>
      </c>
      <c r="E194">
        <v>255</v>
      </c>
      <c r="F194" s="3">
        <v>34.799999999999997</v>
      </c>
    </row>
    <row r="195" spans="1:6" x14ac:dyDescent="0.2">
      <c r="A195" s="2" t="s">
        <v>164</v>
      </c>
      <c r="B195" t="s">
        <v>10</v>
      </c>
      <c r="C195" s="1">
        <v>200</v>
      </c>
      <c r="D195">
        <v>60</v>
      </c>
      <c r="E195">
        <v>200</v>
      </c>
      <c r="F195" s="3">
        <v>27.6</v>
      </c>
    </row>
    <row r="196" spans="1:6" x14ac:dyDescent="0.2">
      <c r="A196" s="2" t="s">
        <v>320</v>
      </c>
      <c r="B196" t="s">
        <v>10</v>
      </c>
      <c r="C196" s="1">
        <v>200</v>
      </c>
      <c r="D196">
        <v>20</v>
      </c>
      <c r="E196">
        <v>515</v>
      </c>
      <c r="F196" s="3">
        <v>41.5</v>
      </c>
    </row>
    <row r="197" spans="1:6" x14ac:dyDescent="0.2">
      <c r="A197" s="2" t="s">
        <v>322</v>
      </c>
      <c r="B197" t="s">
        <v>10</v>
      </c>
      <c r="C197" s="1">
        <v>200</v>
      </c>
      <c r="D197">
        <v>20</v>
      </c>
      <c r="E197">
        <v>550</v>
      </c>
      <c r="F197" s="3">
        <v>44.3</v>
      </c>
    </row>
    <row r="198" spans="1:6" x14ac:dyDescent="0.2">
      <c r="A198" s="2" t="s">
        <v>323</v>
      </c>
      <c r="B198" t="s">
        <v>10</v>
      </c>
      <c r="C198" s="1">
        <v>200</v>
      </c>
      <c r="D198">
        <v>20</v>
      </c>
      <c r="E198">
        <v>200</v>
      </c>
      <c r="F198" s="3">
        <v>16.100000000000001</v>
      </c>
    </row>
    <row r="199" spans="1:6" x14ac:dyDescent="0.2">
      <c r="A199" s="2" t="s">
        <v>321</v>
      </c>
      <c r="B199" t="s">
        <v>10</v>
      </c>
      <c r="C199" s="1">
        <v>200</v>
      </c>
      <c r="D199">
        <v>20</v>
      </c>
      <c r="E199">
        <v>255</v>
      </c>
      <c r="F199" s="3">
        <v>20.9</v>
      </c>
    </row>
    <row r="200" spans="1:6" x14ac:dyDescent="0.2">
      <c r="A200" s="2" t="s">
        <v>205</v>
      </c>
      <c r="B200" t="s">
        <v>181</v>
      </c>
      <c r="C200" s="1">
        <v>100.6</v>
      </c>
      <c r="D200">
        <v>30</v>
      </c>
      <c r="E200">
        <v>515</v>
      </c>
      <c r="F200" s="3">
        <v>18.8</v>
      </c>
    </row>
    <row r="201" spans="1:6" x14ac:dyDescent="0.2">
      <c r="A201" s="2" t="s">
        <v>206</v>
      </c>
      <c r="B201" t="s">
        <v>181</v>
      </c>
      <c r="C201" s="1">
        <v>100.6</v>
      </c>
      <c r="D201">
        <v>30</v>
      </c>
      <c r="E201">
        <v>550</v>
      </c>
      <c r="F201" s="3">
        <v>20.100000000000001</v>
      </c>
    </row>
    <row r="202" spans="1:6" x14ac:dyDescent="0.2">
      <c r="A202" s="2" t="s">
        <v>207</v>
      </c>
      <c r="B202" t="s">
        <v>181</v>
      </c>
      <c r="C202" s="1">
        <v>100.6</v>
      </c>
      <c r="D202">
        <v>30</v>
      </c>
      <c r="E202">
        <v>200</v>
      </c>
      <c r="F202" s="3">
        <v>7.3</v>
      </c>
    </row>
    <row r="203" spans="1:6" x14ac:dyDescent="0.2">
      <c r="A203" s="2" t="s">
        <v>208</v>
      </c>
      <c r="B203" t="s">
        <v>181</v>
      </c>
      <c r="C203" s="1">
        <v>100.6</v>
      </c>
      <c r="D203">
        <v>30</v>
      </c>
      <c r="E203">
        <v>200</v>
      </c>
      <c r="F203" s="3">
        <v>7.3</v>
      </c>
    </row>
    <row r="204" spans="1:6" x14ac:dyDescent="0.2">
      <c r="A204" s="2" t="s">
        <v>209</v>
      </c>
      <c r="B204" t="s">
        <v>181</v>
      </c>
      <c r="C204" s="1">
        <v>100.6</v>
      </c>
      <c r="D204">
        <v>35</v>
      </c>
      <c r="E204">
        <v>515</v>
      </c>
      <c r="F204" s="3">
        <v>23.1</v>
      </c>
    </row>
    <row r="205" spans="1:6" x14ac:dyDescent="0.2">
      <c r="A205" s="2" t="s">
        <v>210</v>
      </c>
      <c r="B205" t="s">
        <v>181</v>
      </c>
      <c r="C205" s="1">
        <v>100.6</v>
      </c>
      <c r="D205">
        <v>35</v>
      </c>
      <c r="E205">
        <v>550</v>
      </c>
      <c r="F205" s="3">
        <v>24.7</v>
      </c>
    </row>
    <row r="206" spans="1:6" x14ac:dyDescent="0.2">
      <c r="A206" s="2" t="s">
        <v>211</v>
      </c>
      <c r="B206" t="s">
        <v>181</v>
      </c>
      <c r="C206" s="1">
        <v>100.6</v>
      </c>
      <c r="D206">
        <v>35</v>
      </c>
      <c r="E206">
        <v>200</v>
      </c>
      <c r="F206" s="3">
        <v>9</v>
      </c>
    </row>
    <row r="207" spans="1:6" x14ac:dyDescent="0.2">
      <c r="A207" s="2" t="s">
        <v>212</v>
      </c>
      <c r="B207" t="s">
        <v>181</v>
      </c>
      <c r="C207" s="1">
        <v>100.6</v>
      </c>
      <c r="D207">
        <v>35</v>
      </c>
      <c r="E207">
        <v>200</v>
      </c>
      <c r="F207" s="3">
        <v>9</v>
      </c>
    </row>
    <row r="208" spans="1:6" x14ac:dyDescent="0.2">
      <c r="A208" s="2" t="s">
        <v>197</v>
      </c>
      <c r="B208" t="s">
        <v>181</v>
      </c>
      <c r="C208" s="1">
        <v>100.6</v>
      </c>
      <c r="D208">
        <v>45</v>
      </c>
      <c r="E208">
        <v>515</v>
      </c>
      <c r="F208" s="3">
        <v>27.3</v>
      </c>
    </row>
    <row r="209" spans="1:6" x14ac:dyDescent="0.2">
      <c r="A209" s="2" t="s">
        <v>198</v>
      </c>
      <c r="B209" t="s">
        <v>181</v>
      </c>
      <c r="C209" s="1">
        <v>100.6</v>
      </c>
      <c r="D209">
        <v>45</v>
      </c>
      <c r="E209">
        <v>550</v>
      </c>
      <c r="F209" s="3">
        <v>29.2</v>
      </c>
    </row>
    <row r="210" spans="1:6" x14ac:dyDescent="0.2">
      <c r="A210" s="2" t="s">
        <v>199</v>
      </c>
      <c r="B210" t="s">
        <v>181</v>
      </c>
      <c r="C210" s="1">
        <v>100.6</v>
      </c>
      <c r="D210">
        <v>45</v>
      </c>
      <c r="E210">
        <v>200</v>
      </c>
      <c r="F210" s="3">
        <v>10.6</v>
      </c>
    </row>
    <row r="211" spans="1:6" x14ac:dyDescent="0.2">
      <c r="A211" s="2" t="s">
        <v>200</v>
      </c>
      <c r="B211" t="s">
        <v>181</v>
      </c>
      <c r="C211" s="1">
        <v>100.6</v>
      </c>
      <c r="D211">
        <v>45</v>
      </c>
      <c r="E211">
        <v>200</v>
      </c>
      <c r="F211" s="3">
        <v>10.6</v>
      </c>
    </row>
    <row r="212" spans="1:6" x14ac:dyDescent="0.2">
      <c r="A212" s="2" t="s">
        <v>201</v>
      </c>
      <c r="B212" t="s">
        <v>181</v>
      </c>
      <c r="C212" s="1">
        <v>100.6</v>
      </c>
      <c r="D212">
        <v>65</v>
      </c>
      <c r="E212">
        <v>515</v>
      </c>
      <c r="F212" s="3">
        <v>34.9</v>
      </c>
    </row>
    <row r="213" spans="1:6" x14ac:dyDescent="0.2">
      <c r="A213" s="2" t="s">
        <v>202</v>
      </c>
      <c r="B213" t="s">
        <v>181</v>
      </c>
      <c r="C213" s="1">
        <v>100.6</v>
      </c>
      <c r="D213">
        <v>65</v>
      </c>
      <c r="E213">
        <v>550</v>
      </c>
      <c r="F213" s="3">
        <v>37.299999999999997</v>
      </c>
    </row>
    <row r="214" spans="1:6" x14ac:dyDescent="0.2">
      <c r="A214" s="2" t="s">
        <v>203</v>
      </c>
      <c r="B214" t="s">
        <v>181</v>
      </c>
      <c r="C214" s="1">
        <v>100.6</v>
      </c>
      <c r="D214">
        <v>65</v>
      </c>
      <c r="E214">
        <v>200</v>
      </c>
      <c r="F214" s="3">
        <v>13.6</v>
      </c>
    </row>
    <row r="215" spans="1:6" x14ac:dyDescent="0.2">
      <c r="A215" s="2" t="s">
        <v>204</v>
      </c>
      <c r="B215" t="s">
        <v>181</v>
      </c>
      <c r="C215" s="1">
        <v>100.6</v>
      </c>
      <c r="D215">
        <v>65</v>
      </c>
      <c r="E215">
        <v>200</v>
      </c>
      <c r="F215" s="3">
        <v>13.6</v>
      </c>
    </row>
    <row r="216" spans="1:6" x14ac:dyDescent="0.2">
      <c r="A216" s="2" t="s">
        <v>180</v>
      </c>
      <c r="B216" t="s">
        <v>181</v>
      </c>
      <c r="C216" s="1">
        <v>98.6</v>
      </c>
      <c r="D216">
        <v>30</v>
      </c>
      <c r="E216">
        <v>515</v>
      </c>
      <c r="F216" s="3">
        <v>14.4</v>
      </c>
    </row>
    <row r="217" spans="1:6" x14ac:dyDescent="0.2">
      <c r="A217" s="2" t="s">
        <v>182</v>
      </c>
      <c r="B217" t="s">
        <v>181</v>
      </c>
      <c r="C217" s="1">
        <v>98.6</v>
      </c>
      <c r="D217">
        <v>30</v>
      </c>
      <c r="E217">
        <v>550</v>
      </c>
      <c r="F217" s="3">
        <v>15.4</v>
      </c>
    </row>
    <row r="218" spans="1:6" x14ac:dyDescent="0.2">
      <c r="A218" s="2" t="s">
        <v>183</v>
      </c>
      <c r="B218" t="s">
        <v>181</v>
      </c>
      <c r="C218" s="1">
        <v>98.6</v>
      </c>
      <c r="D218">
        <v>30</v>
      </c>
      <c r="E218">
        <v>200</v>
      </c>
      <c r="F218" s="3">
        <v>5.6</v>
      </c>
    </row>
    <row r="219" spans="1:6" x14ac:dyDescent="0.2">
      <c r="A219" s="2" t="s">
        <v>184</v>
      </c>
      <c r="B219" t="s">
        <v>181</v>
      </c>
      <c r="C219" s="1">
        <v>98.6</v>
      </c>
      <c r="D219">
        <v>30</v>
      </c>
      <c r="E219">
        <v>200</v>
      </c>
      <c r="F219" s="3">
        <v>5.6</v>
      </c>
    </row>
    <row r="220" spans="1:6" x14ac:dyDescent="0.2">
      <c r="A220" s="2" t="s">
        <v>189</v>
      </c>
      <c r="B220" t="s">
        <v>181</v>
      </c>
      <c r="C220" s="1">
        <v>100.6</v>
      </c>
      <c r="D220">
        <v>30</v>
      </c>
      <c r="E220">
        <v>515</v>
      </c>
      <c r="F220" s="3">
        <v>18.399999999999999</v>
      </c>
    </row>
    <row r="221" spans="1:6" x14ac:dyDescent="0.2">
      <c r="A221" s="2" t="s">
        <v>190</v>
      </c>
      <c r="B221" t="s">
        <v>181</v>
      </c>
      <c r="C221" s="1">
        <v>100.6</v>
      </c>
      <c r="D221">
        <v>30</v>
      </c>
      <c r="E221">
        <v>550</v>
      </c>
      <c r="F221" s="3">
        <v>19.600000000000001</v>
      </c>
    </row>
    <row r="222" spans="1:6" x14ac:dyDescent="0.2">
      <c r="A222" s="2" t="s">
        <v>191</v>
      </c>
      <c r="B222" t="s">
        <v>181</v>
      </c>
      <c r="C222" s="1">
        <v>100.6</v>
      </c>
      <c r="D222">
        <v>30</v>
      </c>
      <c r="E222">
        <v>200</v>
      </c>
      <c r="F222" s="3">
        <v>7.1</v>
      </c>
    </row>
    <row r="223" spans="1:6" x14ac:dyDescent="0.2">
      <c r="A223" s="2" t="s">
        <v>192</v>
      </c>
      <c r="B223" t="s">
        <v>181</v>
      </c>
      <c r="C223" s="1">
        <v>100.6</v>
      </c>
      <c r="D223">
        <v>30</v>
      </c>
      <c r="E223">
        <v>200</v>
      </c>
      <c r="F223" s="3">
        <v>7.1</v>
      </c>
    </row>
    <row r="224" spans="1:6" x14ac:dyDescent="0.2">
      <c r="A224" s="2" t="s">
        <v>193</v>
      </c>
      <c r="B224" t="s">
        <v>181</v>
      </c>
      <c r="C224" s="1">
        <v>100.6</v>
      </c>
      <c r="D224">
        <v>54</v>
      </c>
      <c r="E224">
        <v>515</v>
      </c>
      <c r="F224" s="3">
        <v>25.2</v>
      </c>
    </row>
    <row r="225" spans="1:6" x14ac:dyDescent="0.2">
      <c r="A225" s="2" t="s">
        <v>194</v>
      </c>
      <c r="B225" t="s">
        <v>181</v>
      </c>
      <c r="C225" s="1">
        <v>100.6</v>
      </c>
      <c r="D225">
        <v>54</v>
      </c>
      <c r="E225">
        <v>550</v>
      </c>
      <c r="F225" s="3">
        <v>26.9</v>
      </c>
    </row>
    <row r="226" spans="1:6" x14ac:dyDescent="0.2">
      <c r="A226" s="2" t="s">
        <v>195</v>
      </c>
      <c r="B226" t="s">
        <v>181</v>
      </c>
      <c r="C226" s="1">
        <v>100.6</v>
      </c>
      <c r="D226">
        <v>54</v>
      </c>
      <c r="E226">
        <v>200</v>
      </c>
      <c r="F226" s="3">
        <v>9.8000000000000007</v>
      </c>
    </row>
    <row r="227" spans="1:6" x14ac:dyDescent="0.2">
      <c r="A227" s="2" t="s">
        <v>196</v>
      </c>
      <c r="B227" t="s">
        <v>181</v>
      </c>
      <c r="C227" s="1">
        <v>100.6</v>
      </c>
      <c r="D227">
        <v>54</v>
      </c>
      <c r="E227">
        <v>200</v>
      </c>
      <c r="F227" s="3">
        <v>9.8000000000000007</v>
      </c>
    </row>
    <row r="228" spans="1:6" x14ac:dyDescent="0.2">
      <c r="A228" s="2" t="s">
        <v>185</v>
      </c>
      <c r="B228" t="s">
        <v>181</v>
      </c>
      <c r="C228" s="1">
        <v>100.6</v>
      </c>
      <c r="D228">
        <v>30</v>
      </c>
      <c r="E228">
        <v>515</v>
      </c>
      <c r="F228" s="3">
        <v>26</v>
      </c>
    </row>
    <row r="229" spans="1:6" x14ac:dyDescent="0.2">
      <c r="A229" s="2" t="s">
        <v>186</v>
      </c>
      <c r="B229" t="s">
        <v>181</v>
      </c>
      <c r="C229" s="1">
        <v>100.6</v>
      </c>
      <c r="D229">
        <v>30</v>
      </c>
      <c r="E229">
        <v>550</v>
      </c>
      <c r="F229" s="3">
        <v>27.9</v>
      </c>
    </row>
    <row r="230" spans="1:6" x14ac:dyDescent="0.2">
      <c r="A230" s="2" t="s">
        <v>187</v>
      </c>
      <c r="B230" t="s">
        <v>181</v>
      </c>
      <c r="C230" s="1">
        <v>100.6</v>
      </c>
      <c r="D230">
        <v>30</v>
      </c>
      <c r="E230">
        <v>200</v>
      </c>
      <c r="F230" s="3">
        <v>10.1</v>
      </c>
    </row>
    <row r="231" spans="1:6" x14ac:dyDescent="0.2">
      <c r="A231" s="2" t="s">
        <v>188</v>
      </c>
      <c r="B231" t="s">
        <v>181</v>
      </c>
      <c r="C231" s="1">
        <v>100.6</v>
      </c>
      <c r="D231">
        <v>30</v>
      </c>
      <c r="E231">
        <v>200</v>
      </c>
      <c r="F231" s="3">
        <v>10.1</v>
      </c>
    </row>
    <row r="232" spans="1:6" x14ac:dyDescent="0.2">
      <c r="A232" s="2" t="s">
        <v>308</v>
      </c>
      <c r="B232" t="s">
        <v>181</v>
      </c>
      <c r="C232" s="1">
        <v>127</v>
      </c>
      <c r="D232">
        <v>29</v>
      </c>
      <c r="E232">
        <v>515</v>
      </c>
      <c r="F232" s="3">
        <v>24.3</v>
      </c>
    </row>
    <row r="233" spans="1:6" x14ac:dyDescent="0.2">
      <c r="A233" s="2" t="s">
        <v>309</v>
      </c>
      <c r="B233" t="s">
        <v>181</v>
      </c>
      <c r="C233" s="1">
        <v>127</v>
      </c>
      <c r="D233">
        <v>29</v>
      </c>
      <c r="E233">
        <v>550</v>
      </c>
      <c r="F233" s="3">
        <v>25.9</v>
      </c>
    </row>
    <row r="234" spans="1:6" x14ac:dyDescent="0.2">
      <c r="A234" s="2" t="s">
        <v>310</v>
      </c>
      <c r="B234" t="s">
        <v>181</v>
      </c>
      <c r="C234" s="1">
        <v>127</v>
      </c>
      <c r="D234">
        <v>29</v>
      </c>
      <c r="E234">
        <v>200</v>
      </c>
      <c r="F234" s="3">
        <v>9.4</v>
      </c>
    </row>
    <row r="235" spans="1:6" x14ac:dyDescent="0.2">
      <c r="A235" s="2" t="s">
        <v>311</v>
      </c>
      <c r="B235" t="s">
        <v>181</v>
      </c>
      <c r="C235" s="1">
        <v>127</v>
      </c>
      <c r="D235">
        <v>29</v>
      </c>
      <c r="E235">
        <v>200</v>
      </c>
      <c r="F235" s="3">
        <v>9.4</v>
      </c>
    </row>
    <row r="236" spans="1:6" x14ac:dyDescent="0.2">
      <c r="A236" s="2" t="s">
        <v>312</v>
      </c>
      <c r="B236" t="s">
        <v>181</v>
      </c>
      <c r="C236" s="1">
        <v>127</v>
      </c>
      <c r="D236">
        <v>29</v>
      </c>
      <c r="E236">
        <v>515</v>
      </c>
      <c r="F236" s="3">
        <v>22.2</v>
      </c>
    </row>
    <row r="237" spans="1:6" x14ac:dyDescent="0.2">
      <c r="A237" s="2" t="s">
        <v>313</v>
      </c>
      <c r="B237" t="s">
        <v>181</v>
      </c>
      <c r="C237" s="1">
        <v>127</v>
      </c>
      <c r="D237">
        <v>29</v>
      </c>
      <c r="E237">
        <v>550</v>
      </c>
      <c r="F237" s="3">
        <v>23.7</v>
      </c>
    </row>
    <row r="238" spans="1:6" x14ac:dyDescent="0.2">
      <c r="A238" s="2" t="s">
        <v>314</v>
      </c>
      <c r="B238" t="s">
        <v>181</v>
      </c>
      <c r="C238" s="1">
        <v>127</v>
      </c>
      <c r="D238">
        <v>29</v>
      </c>
      <c r="E238">
        <v>200</v>
      </c>
      <c r="F238" s="3">
        <v>8.6</v>
      </c>
    </row>
    <row r="239" spans="1:6" x14ac:dyDescent="0.2">
      <c r="A239" s="2" t="s">
        <v>315</v>
      </c>
      <c r="B239" t="s">
        <v>181</v>
      </c>
      <c r="C239" s="1">
        <v>127</v>
      </c>
      <c r="D239">
        <v>29</v>
      </c>
      <c r="E239">
        <v>200</v>
      </c>
      <c r="F239" s="3">
        <v>8.6</v>
      </c>
    </row>
    <row r="240" spans="1:6" x14ac:dyDescent="0.2">
      <c r="A240" s="2" t="s">
        <v>213</v>
      </c>
      <c r="B240" t="s">
        <v>181</v>
      </c>
      <c r="C240" s="1">
        <v>152.4</v>
      </c>
      <c r="D240">
        <v>28.5</v>
      </c>
      <c r="E240">
        <v>515</v>
      </c>
      <c r="F240" s="3">
        <v>21.2</v>
      </c>
    </row>
    <row r="241" spans="1:6" x14ac:dyDescent="0.2">
      <c r="A241" s="2" t="s">
        <v>214</v>
      </c>
      <c r="B241" t="s">
        <v>181</v>
      </c>
      <c r="C241" s="1">
        <v>152.4</v>
      </c>
      <c r="D241">
        <v>28.5</v>
      </c>
      <c r="E241">
        <v>550</v>
      </c>
      <c r="F241" s="3">
        <v>22.7</v>
      </c>
    </row>
    <row r="242" spans="1:6" x14ac:dyDescent="0.2">
      <c r="A242" s="2" t="s">
        <v>215</v>
      </c>
      <c r="B242" t="s">
        <v>181</v>
      </c>
      <c r="C242" s="1">
        <v>152.4</v>
      </c>
      <c r="D242">
        <v>28.5</v>
      </c>
      <c r="E242">
        <v>200</v>
      </c>
      <c r="F242" s="3">
        <v>8.1999999999999993</v>
      </c>
    </row>
    <row r="243" spans="1:6" x14ac:dyDescent="0.2">
      <c r="A243" s="2" t="s">
        <v>216</v>
      </c>
      <c r="B243" t="s">
        <v>181</v>
      </c>
      <c r="C243" s="1">
        <v>152.4</v>
      </c>
      <c r="D243">
        <v>28.5</v>
      </c>
      <c r="E243">
        <v>200</v>
      </c>
      <c r="F243" s="3">
        <v>8.1999999999999993</v>
      </c>
    </row>
    <row r="244" spans="1:6" x14ac:dyDescent="0.2">
      <c r="A244" s="2" t="s">
        <v>245</v>
      </c>
      <c r="B244" t="s">
        <v>181</v>
      </c>
      <c r="C244" s="1">
        <v>152.4</v>
      </c>
      <c r="D244">
        <v>34</v>
      </c>
      <c r="E244">
        <v>515</v>
      </c>
      <c r="F244" s="3">
        <v>27.6</v>
      </c>
    </row>
    <row r="245" spans="1:6" x14ac:dyDescent="0.2">
      <c r="A245" s="2" t="s">
        <v>246</v>
      </c>
      <c r="B245" t="s">
        <v>181</v>
      </c>
      <c r="C245" s="1">
        <v>152.4</v>
      </c>
      <c r="D245">
        <v>34</v>
      </c>
      <c r="E245">
        <v>550</v>
      </c>
      <c r="F245" s="3">
        <v>29.4</v>
      </c>
    </row>
    <row r="246" spans="1:6" x14ac:dyDescent="0.2">
      <c r="A246" s="2" t="s">
        <v>247</v>
      </c>
      <c r="B246" t="s">
        <v>181</v>
      </c>
      <c r="C246" s="1">
        <v>152.4</v>
      </c>
      <c r="D246">
        <v>34</v>
      </c>
      <c r="E246">
        <v>200</v>
      </c>
      <c r="F246" s="3">
        <v>10.7</v>
      </c>
    </row>
    <row r="247" spans="1:6" x14ac:dyDescent="0.2">
      <c r="A247" s="2" t="s">
        <v>248</v>
      </c>
      <c r="B247" t="s">
        <v>181</v>
      </c>
      <c r="C247" s="1">
        <v>152.4</v>
      </c>
      <c r="D247">
        <v>34</v>
      </c>
      <c r="E247">
        <v>200</v>
      </c>
      <c r="F247" s="3">
        <v>10.7</v>
      </c>
    </row>
    <row r="248" spans="1:6" x14ac:dyDescent="0.2">
      <c r="A248" s="2" t="s">
        <v>249</v>
      </c>
      <c r="B248" t="s">
        <v>181</v>
      </c>
      <c r="C248" s="1">
        <v>152.4</v>
      </c>
      <c r="D248">
        <v>59</v>
      </c>
      <c r="E248">
        <v>515</v>
      </c>
      <c r="F248" s="3">
        <v>38.6</v>
      </c>
    </row>
    <row r="249" spans="1:6" x14ac:dyDescent="0.2">
      <c r="A249" s="2" t="s">
        <v>250</v>
      </c>
      <c r="B249" t="s">
        <v>181</v>
      </c>
      <c r="C249" s="1">
        <v>152.4</v>
      </c>
      <c r="D249">
        <v>59</v>
      </c>
      <c r="E249">
        <v>550</v>
      </c>
      <c r="F249" s="3">
        <v>41.2</v>
      </c>
    </row>
    <row r="250" spans="1:6" x14ac:dyDescent="0.2">
      <c r="A250" s="2" t="s">
        <v>251</v>
      </c>
      <c r="B250" t="s">
        <v>181</v>
      </c>
      <c r="C250" s="1">
        <v>152.4</v>
      </c>
      <c r="D250">
        <v>59</v>
      </c>
      <c r="E250">
        <v>200</v>
      </c>
      <c r="F250" s="3">
        <v>15</v>
      </c>
    </row>
    <row r="251" spans="1:6" x14ac:dyDescent="0.2">
      <c r="A251" s="2" t="s">
        <v>252</v>
      </c>
      <c r="B251" t="s">
        <v>181</v>
      </c>
      <c r="C251" s="1">
        <v>152.4</v>
      </c>
      <c r="D251">
        <v>59</v>
      </c>
      <c r="E251">
        <v>200</v>
      </c>
      <c r="F251" s="3">
        <v>15</v>
      </c>
    </row>
    <row r="252" spans="1:6" x14ac:dyDescent="0.2">
      <c r="A252" s="2" t="s">
        <v>225</v>
      </c>
      <c r="B252" t="s">
        <v>181</v>
      </c>
      <c r="C252" s="1">
        <v>152.4</v>
      </c>
      <c r="D252">
        <v>28.5</v>
      </c>
      <c r="E252">
        <v>515</v>
      </c>
      <c r="F252" s="3">
        <v>34.4</v>
      </c>
    </row>
    <row r="253" spans="1:6" x14ac:dyDescent="0.2">
      <c r="A253" s="2" t="s">
        <v>226</v>
      </c>
      <c r="B253" t="s">
        <v>181</v>
      </c>
      <c r="C253" s="1">
        <v>152.4</v>
      </c>
      <c r="D253">
        <v>28.5</v>
      </c>
      <c r="E253">
        <v>550</v>
      </c>
      <c r="F253" s="3">
        <v>36.700000000000003</v>
      </c>
    </row>
    <row r="254" spans="1:6" x14ac:dyDescent="0.2">
      <c r="A254" s="2" t="s">
        <v>227</v>
      </c>
      <c r="B254" t="s">
        <v>181</v>
      </c>
      <c r="C254" s="1">
        <v>152.4</v>
      </c>
      <c r="D254">
        <v>28.5</v>
      </c>
      <c r="E254">
        <v>200</v>
      </c>
      <c r="F254" s="3">
        <v>13.3</v>
      </c>
    </row>
    <row r="255" spans="1:6" x14ac:dyDescent="0.2">
      <c r="A255" s="2" t="s">
        <v>228</v>
      </c>
      <c r="B255" t="s">
        <v>181</v>
      </c>
      <c r="C255" s="1">
        <v>152.4</v>
      </c>
      <c r="D255">
        <v>28.5</v>
      </c>
      <c r="E255">
        <v>200</v>
      </c>
      <c r="F255" s="3">
        <v>13.3</v>
      </c>
    </row>
    <row r="256" spans="1:6" x14ac:dyDescent="0.2">
      <c r="A256" s="2" t="s">
        <v>237</v>
      </c>
      <c r="B256" t="s">
        <v>181</v>
      </c>
      <c r="C256" s="1">
        <v>152.4</v>
      </c>
      <c r="D256">
        <v>65</v>
      </c>
      <c r="E256">
        <v>515</v>
      </c>
      <c r="F256" s="3">
        <v>52.2</v>
      </c>
    </row>
    <row r="257" spans="1:6" x14ac:dyDescent="0.2">
      <c r="A257" s="2" t="s">
        <v>238</v>
      </c>
      <c r="B257" t="s">
        <v>181</v>
      </c>
      <c r="C257" s="1">
        <v>152.4</v>
      </c>
      <c r="D257">
        <v>65</v>
      </c>
      <c r="E257">
        <v>550</v>
      </c>
      <c r="F257" s="3">
        <v>55.7</v>
      </c>
    </row>
    <row r="258" spans="1:6" x14ac:dyDescent="0.2">
      <c r="A258" s="2" t="s">
        <v>239</v>
      </c>
      <c r="B258" t="s">
        <v>181</v>
      </c>
      <c r="C258" s="1">
        <v>152.4</v>
      </c>
      <c r="D258">
        <v>65</v>
      </c>
      <c r="E258">
        <v>200</v>
      </c>
      <c r="F258" s="3">
        <v>20.3</v>
      </c>
    </row>
    <row r="259" spans="1:6" x14ac:dyDescent="0.2">
      <c r="A259" s="2" t="s">
        <v>240</v>
      </c>
      <c r="B259" t="s">
        <v>181</v>
      </c>
      <c r="C259" s="1">
        <v>152.4</v>
      </c>
      <c r="D259">
        <v>65</v>
      </c>
      <c r="E259">
        <v>200</v>
      </c>
      <c r="F259" s="3">
        <v>20.3</v>
      </c>
    </row>
    <row r="260" spans="1:6" x14ac:dyDescent="0.2">
      <c r="A260" s="2" t="s">
        <v>233</v>
      </c>
      <c r="B260" t="s">
        <v>181</v>
      </c>
      <c r="C260" s="1">
        <v>152.4</v>
      </c>
      <c r="D260">
        <v>40</v>
      </c>
      <c r="E260">
        <v>515</v>
      </c>
      <c r="F260" s="3">
        <v>33.6</v>
      </c>
    </row>
    <row r="261" spans="1:6" x14ac:dyDescent="0.2">
      <c r="A261" s="2" t="s">
        <v>234</v>
      </c>
      <c r="B261" t="s">
        <v>181</v>
      </c>
      <c r="C261" s="1">
        <v>152.4</v>
      </c>
      <c r="D261">
        <v>40</v>
      </c>
      <c r="E261">
        <v>550</v>
      </c>
      <c r="F261" s="3">
        <v>35.9</v>
      </c>
    </row>
    <row r="262" spans="1:6" x14ac:dyDescent="0.2">
      <c r="A262" s="2" t="s">
        <v>235</v>
      </c>
      <c r="B262" t="s">
        <v>181</v>
      </c>
      <c r="C262" s="1">
        <v>152.4</v>
      </c>
      <c r="D262">
        <v>40</v>
      </c>
      <c r="E262">
        <v>200</v>
      </c>
      <c r="F262" s="3">
        <v>13</v>
      </c>
    </row>
    <row r="263" spans="1:6" x14ac:dyDescent="0.2">
      <c r="A263" s="2" t="s">
        <v>236</v>
      </c>
      <c r="B263" t="s">
        <v>181</v>
      </c>
      <c r="C263" s="1">
        <v>152.4</v>
      </c>
      <c r="D263">
        <v>40</v>
      </c>
      <c r="E263">
        <v>200</v>
      </c>
      <c r="F263" s="3">
        <v>13</v>
      </c>
    </row>
    <row r="264" spans="1:6" x14ac:dyDescent="0.2">
      <c r="A264" s="2" t="s">
        <v>221</v>
      </c>
      <c r="B264" t="s">
        <v>181</v>
      </c>
      <c r="C264" s="1">
        <v>152.4</v>
      </c>
      <c r="D264">
        <v>28.5</v>
      </c>
      <c r="E264">
        <v>515</v>
      </c>
      <c r="F264" s="3">
        <v>36</v>
      </c>
    </row>
    <row r="265" spans="1:6" x14ac:dyDescent="0.2">
      <c r="A265" s="2" t="s">
        <v>222</v>
      </c>
      <c r="B265" t="s">
        <v>181</v>
      </c>
      <c r="C265" s="1">
        <v>152.4</v>
      </c>
      <c r="D265">
        <v>28.5</v>
      </c>
      <c r="E265">
        <v>550</v>
      </c>
      <c r="F265" s="3">
        <v>38.4</v>
      </c>
    </row>
    <row r="266" spans="1:6" x14ac:dyDescent="0.2">
      <c r="A266" s="2" t="s">
        <v>223</v>
      </c>
      <c r="B266" t="s">
        <v>181</v>
      </c>
      <c r="C266" s="1">
        <v>152.4</v>
      </c>
      <c r="D266">
        <v>28.5</v>
      </c>
      <c r="E266">
        <v>200</v>
      </c>
      <c r="F266" s="3">
        <v>14</v>
      </c>
    </row>
    <row r="267" spans="1:6" x14ac:dyDescent="0.2">
      <c r="A267" s="2" t="s">
        <v>224</v>
      </c>
      <c r="B267" t="s">
        <v>181</v>
      </c>
      <c r="C267" s="1">
        <v>152.4</v>
      </c>
      <c r="D267">
        <v>28.5</v>
      </c>
      <c r="E267">
        <v>200</v>
      </c>
      <c r="F267" s="3">
        <v>14</v>
      </c>
    </row>
    <row r="268" spans="1:6" x14ac:dyDescent="0.2">
      <c r="A268" s="2" t="s">
        <v>217</v>
      </c>
      <c r="B268" t="s">
        <v>181</v>
      </c>
      <c r="C268" s="1">
        <v>152.4</v>
      </c>
      <c r="D268">
        <v>28.5</v>
      </c>
      <c r="E268">
        <v>515</v>
      </c>
      <c r="F268" s="3">
        <v>22</v>
      </c>
    </row>
    <row r="269" spans="1:6" x14ac:dyDescent="0.2">
      <c r="A269" s="2" t="s">
        <v>218</v>
      </c>
      <c r="B269" t="s">
        <v>181</v>
      </c>
      <c r="C269" s="1">
        <v>152.4</v>
      </c>
      <c r="D269">
        <v>28.5</v>
      </c>
      <c r="E269">
        <v>550</v>
      </c>
      <c r="F269" s="3">
        <v>23.6</v>
      </c>
    </row>
    <row r="270" spans="1:6" x14ac:dyDescent="0.2">
      <c r="A270" s="2" t="s">
        <v>219</v>
      </c>
      <c r="B270" t="s">
        <v>181</v>
      </c>
      <c r="C270" s="1">
        <v>152.4</v>
      </c>
      <c r="D270">
        <v>28.5</v>
      </c>
      <c r="E270">
        <v>200</v>
      </c>
      <c r="F270" s="3">
        <v>8.6</v>
      </c>
    </row>
    <row r="271" spans="1:6" x14ac:dyDescent="0.2">
      <c r="A271" s="2" t="s">
        <v>220</v>
      </c>
      <c r="B271" t="s">
        <v>181</v>
      </c>
      <c r="C271" s="1">
        <v>152.4</v>
      </c>
      <c r="D271">
        <v>28.5</v>
      </c>
      <c r="E271">
        <v>200</v>
      </c>
      <c r="F271" s="3">
        <v>8.6</v>
      </c>
    </row>
    <row r="272" spans="1:6" x14ac:dyDescent="0.2">
      <c r="A272" s="2" t="s">
        <v>229</v>
      </c>
      <c r="B272" t="s">
        <v>181</v>
      </c>
      <c r="C272" s="1">
        <v>152.4</v>
      </c>
      <c r="D272">
        <v>28.5</v>
      </c>
      <c r="E272">
        <v>515</v>
      </c>
      <c r="F272" s="3">
        <v>38.799999999999997</v>
      </c>
    </row>
    <row r="273" spans="1:6" x14ac:dyDescent="0.2">
      <c r="A273" s="2" t="s">
        <v>230</v>
      </c>
      <c r="B273" t="s">
        <v>181</v>
      </c>
      <c r="C273" s="1">
        <v>152.4</v>
      </c>
      <c r="D273">
        <v>28.5</v>
      </c>
      <c r="E273">
        <v>550</v>
      </c>
      <c r="F273" s="3">
        <v>41.4</v>
      </c>
    </row>
    <row r="274" spans="1:6" x14ac:dyDescent="0.2">
      <c r="A274" s="2" t="s">
        <v>231</v>
      </c>
      <c r="B274" t="s">
        <v>181</v>
      </c>
      <c r="C274" s="1">
        <v>152.4</v>
      </c>
      <c r="D274">
        <v>28.5</v>
      </c>
      <c r="E274">
        <v>200</v>
      </c>
      <c r="F274" s="3">
        <v>14.9</v>
      </c>
    </row>
    <row r="275" spans="1:6" x14ac:dyDescent="0.2">
      <c r="A275" s="2" t="s">
        <v>232</v>
      </c>
      <c r="B275" t="s">
        <v>181</v>
      </c>
      <c r="C275" s="1">
        <v>152.4</v>
      </c>
      <c r="D275">
        <v>28.5</v>
      </c>
      <c r="E275">
        <v>200</v>
      </c>
      <c r="F275" s="3">
        <v>14.9</v>
      </c>
    </row>
    <row r="276" spans="1:6" x14ac:dyDescent="0.2">
      <c r="A276" s="2" t="s">
        <v>241</v>
      </c>
      <c r="B276" t="s">
        <v>181</v>
      </c>
      <c r="C276" s="1">
        <v>152.4</v>
      </c>
      <c r="D276">
        <v>65</v>
      </c>
      <c r="E276">
        <v>515</v>
      </c>
      <c r="F276" s="3">
        <v>45.9</v>
      </c>
    </row>
    <row r="277" spans="1:6" x14ac:dyDescent="0.2">
      <c r="A277" s="2" t="s">
        <v>242</v>
      </c>
      <c r="B277" t="s">
        <v>181</v>
      </c>
      <c r="C277" s="1">
        <v>152.4</v>
      </c>
      <c r="D277">
        <v>65</v>
      </c>
      <c r="E277">
        <v>550</v>
      </c>
      <c r="F277" s="3">
        <v>48.9</v>
      </c>
    </row>
    <row r="278" spans="1:6" x14ac:dyDescent="0.2">
      <c r="A278" s="2" t="s">
        <v>243</v>
      </c>
      <c r="B278" t="s">
        <v>181</v>
      </c>
      <c r="C278" s="1">
        <v>152.4</v>
      </c>
      <c r="D278">
        <v>65</v>
      </c>
      <c r="E278">
        <v>200</v>
      </c>
      <c r="F278" s="3">
        <v>17.899999999999999</v>
      </c>
    </row>
    <row r="279" spans="1:6" x14ac:dyDescent="0.2">
      <c r="A279" s="2" t="s">
        <v>244</v>
      </c>
      <c r="B279" t="s">
        <v>181</v>
      </c>
      <c r="C279" s="1">
        <v>152.4</v>
      </c>
      <c r="D279">
        <v>65</v>
      </c>
      <c r="E279">
        <v>200</v>
      </c>
      <c r="F279" s="3">
        <v>17.899999999999999</v>
      </c>
    </row>
    <row r="280" spans="1:6" x14ac:dyDescent="0.2">
      <c r="A280" s="2" t="s">
        <v>324</v>
      </c>
      <c r="B280" t="s">
        <v>181</v>
      </c>
      <c r="C280" s="1">
        <v>152.4</v>
      </c>
      <c r="D280">
        <v>28.5</v>
      </c>
      <c r="E280">
        <v>515</v>
      </c>
      <c r="F280" s="3">
        <v>38.799999999999997</v>
      </c>
    </row>
    <row r="281" spans="1:6" x14ac:dyDescent="0.2">
      <c r="A281" s="2" t="s">
        <v>325</v>
      </c>
      <c r="B281" t="s">
        <v>181</v>
      </c>
      <c r="C281" s="1">
        <v>152.4</v>
      </c>
      <c r="D281">
        <v>28.5</v>
      </c>
      <c r="E281">
        <v>550</v>
      </c>
      <c r="F281" s="3">
        <v>41.4</v>
      </c>
    </row>
    <row r="282" spans="1:6" x14ac:dyDescent="0.2">
      <c r="A282" s="2" t="s">
        <v>326</v>
      </c>
      <c r="B282" t="s">
        <v>181</v>
      </c>
      <c r="C282" s="1">
        <v>152.4</v>
      </c>
      <c r="D282">
        <v>28.5</v>
      </c>
      <c r="E282">
        <v>200</v>
      </c>
      <c r="F282" s="3">
        <v>14.9</v>
      </c>
    </row>
    <row r="283" spans="1:6" x14ac:dyDescent="0.2">
      <c r="A283" s="2" t="s">
        <v>327</v>
      </c>
      <c r="B283" t="s">
        <v>181</v>
      </c>
      <c r="C283" s="1">
        <v>152.4</v>
      </c>
      <c r="D283">
        <v>28.5</v>
      </c>
      <c r="E283">
        <v>200</v>
      </c>
      <c r="F283" s="3">
        <v>14.9</v>
      </c>
    </row>
    <row r="284" spans="1:6" x14ac:dyDescent="0.2">
      <c r="A284" s="2" t="s">
        <v>253</v>
      </c>
      <c r="B284" t="s">
        <v>181</v>
      </c>
      <c r="C284" s="1">
        <v>203.2</v>
      </c>
      <c r="D284">
        <v>65</v>
      </c>
      <c r="E284">
        <v>515</v>
      </c>
      <c r="F284" s="3">
        <v>54.5</v>
      </c>
    </row>
    <row r="285" spans="1:6" x14ac:dyDescent="0.2">
      <c r="A285" s="2" t="s">
        <v>254</v>
      </c>
      <c r="B285" t="s">
        <v>181</v>
      </c>
      <c r="C285" s="1">
        <v>203.2</v>
      </c>
      <c r="D285">
        <v>65</v>
      </c>
      <c r="E285">
        <v>550</v>
      </c>
      <c r="F285" s="3">
        <v>58.2</v>
      </c>
    </row>
    <row r="286" spans="1:6" x14ac:dyDescent="0.2">
      <c r="A286" s="2" t="s">
        <v>255</v>
      </c>
      <c r="B286" t="s">
        <v>181</v>
      </c>
      <c r="C286" s="1">
        <v>203.2</v>
      </c>
      <c r="D286">
        <v>65</v>
      </c>
      <c r="E286">
        <v>200</v>
      </c>
      <c r="F286" s="3">
        <v>21.2</v>
      </c>
    </row>
    <row r="287" spans="1:6" x14ac:dyDescent="0.2">
      <c r="A287" s="2" t="s">
        <v>256</v>
      </c>
      <c r="B287" t="s">
        <v>181</v>
      </c>
      <c r="C287" s="1">
        <v>203.2</v>
      </c>
      <c r="D287">
        <v>65</v>
      </c>
      <c r="E287">
        <v>200</v>
      </c>
      <c r="F287" s="3">
        <v>21.2</v>
      </c>
    </row>
    <row r="288" spans="1:6" x14ac:dyDescent="0.2">
      <c r="A288" s="2" t="s">
        <v>257</v>
      </c>
      <c r="B288" t="s">
        <v>181</v>
      </c>
      <c r="C288" s="1">
        <v>203.2</v>
      </c>
      <c r="D288">
        <v>40</v>
      </c>
      <c r="E288">
        <v>515</v>
      </c>
      <c r="F288" s="3">
        <v>37.299999999999997</v>
      </c>
    </row>
    <row r="289" spans="1:6" x14ac:dyDescent="0.2">
      <c r="A289" s="2" t="s">
        <v>258</v>
      </c>
      <c r="B289" t="s">
        <v>181</v>
      </c>
      <c r="C289" s="1">
        <v>203.2</v>
      </c>
      <c r="D289">
        <v>40</v>
      </c>
      <c r="E289">
        <v>550</v>
      </c>
      <c r="F289" s="3">
        <v>39.700000000000003</v>
      </c>
    </row>
    <row r="290" spans="1:6" x14ac:dyDescent="0.2">
      <c r="A290" s="2" t="s">
        <v>259</v>
      </c>
      <c r="B290" t="s">
        <v>181</v>
      </c>
      <c r="C290" s="1">
        <v>203.2</v>
      </c>
      <c r="D290">
        <v>40</v>
      </c>
      <c r="E290">
        <v>200</v>
      </c>
      <c r="F290" s="3">
        <v>14.6</v>
      </c>
    </row>
    <row r="291" spans="1:6" x14ac:dyDescent="0.2">
      <c r="A291" s="2" t="s">
        <v>260</v>
      </c>
      <c r="B291" t="s">
        <v>181</v>
      </c>
      <c r="C291" s="1">
        <v>203.2</v>
      </c>
      <c r="D291">
        <v>40</v>
      </c>
      <c r="E291">
        <v>200</v>
      </c>
      <c r="F291" s="3">
        <v>14.6</v>
      </c>
    </row>
    <row r="292" spans="1:6" x14ac:dyDescent="0.2">
      <c r="A292" s="2" t="s">
        <v>279</v>
      </c>
      <c r="B292" t="s">
        <v>181</v>
      </c>
      <c r="C292">
        <f t="shared" ref="C292:C318" si="0">4.75*25.4</f>
        <v>120.64999999999999</v>
      </c>
      <c r="D292">
        <v>34.01</v>
      </c>
      <c r="E292">
        <v>508</v>
      </c>
      <c r="F292" s="3">
        <v>22.2</v>
      </c>
    </row>
    <row r="293" spans="1:6" x14ac:dyDescent="0.2">
      <c r="A293" s="2" t="s">
        <v>280</v>
      </c>
      <c r="B293" t="s">
        <v>181</v>
      </c>
      <c r="C293">
        <f t="shared" si="0"/>
        <v>120.64999999999999</v>
      </c>
      <c r="D293">
        <v>34.01</v>
      </c>
      <c r="E293">
        <v>469.9</v>
      </c>
      <c r="F293" s="3">
        <v>20.5</v>
      </c>
    </row>
    <row r="294" spans="1:6" x14ac:dyDescent="0.2">
      <c r="A294" s="2" t="s">
        <v>281</v>
      </c>
      <c r="B294" t="s">
        <v>181</v>
      </c>
      <c r="C294">
        <f t="shared" si="0"/>
        <v>120.64999999999999</v>
      </c>
      <c r="D294">
        <v>34.01</v>
      </c>
      <c r="E294">
        <v>203.2</v>
      </c>
      <c r="F294" s="3">
        <v>8.9</v>
      </c>
    </row>
    <row r="295" spans="1:6" x14ac:dyDescent="0.2">
      <c r="A295" s="2" t="s">
        <v>282</v>
      </c>
      <c r="B295" t="s">
        <v>181</v>
      </c>
      <c r="C295">
        <f t="shared" si="0"/>
        <v>120.64999999999999</v>
      </c>
      <c r="D295">
        <v>54</v>
      </c>
      <c r="E295">
        <v>508</v>
      </c>
      <c r="F295" s="3">
        <v>28.5</v>
      </c>
    </row>
    <row r="296" spans="1:6" x14ac:dyDescent="0.2">
      <c r="A296" s="2" t="s">
        <v>283</v>
      </c>
      <c r="B296" t="s">
        <v>181</v>
      </c>
      <c r="C296">
        <f t="shared" si="0"/>
        <v>120.64999999999999</v>
      </c>
      <c r="D296">
        <v>54</v>
      </c>
      <c r="E296">
        <v>469.9</v>
      </c>
      <c r="F296" s="3">
        <v>26.4</v>
      </c>
    </row>
    <row r="297" spans="1:6" x14ac:dyDescent="0.2">
      <c r="A297" s="2" t="s">
        <v>284</v>
      </c>
      <c r="B297" t="s">
        <v>181</v>
      </c>
      <c r="C297">
        <f t="shared" si="0"/>
        <v>120.64999999999999</v>
      </c>
      <c r="D297">
        <v>54</v>
      </c>
      <c r="E297">
        <v>203.2</v>
      </c>
      <c r="F297" s="3">
        <v>11.4</v>
      </c>
    </row>
    <row r="298" spans="1:6" x14ac:dyDescent="0.2">
      <c r="A298" s="2" t="s">
        <v>285</v>
      </c>
      <c r="B298" t="s">
        <v>181</v>
      </c>
      <c r="C298">
        <f t="shared" si="0"/>
        <v>120.64999999999999</v>
      </c>
      <c r="D298">
        <v>30.99</v>
      </c>
      <c r="E298">
        <v>508</v>
      </c>
      <c r="F298" s="3">
        <v>30.4</v>
      </c>
    </row>
    <row r="299" spans="1:6" x14ac:dyDescent="0.2">
      <c r="A299" s="2" t="s">
        <v>286</v>
      </c>
      <c r="B299" t="s">
        <v>181</v>
      </c>
      <c r="C299">
        <f t="shared" si="0"/>
        <v>120.64999999999999</v>
      </c>
      <c r="D299">
        <v>30.99</v>
      </c>
      <c r="E299">
        <v>469.9</v>
      </c>
      <c r="F299" s="3">
        <v>28.2</v>
      </c>
    </row>
    <row r="300" spans="1:6" x14ac:dyDescent="0.2">
      <c r="A300" s="2" t="s">
        <v>287</v>
      </c>
      <c r="B300" t="s">
        <v>181</v>
      </c>
      <c r="C300">
        <f t="shared" si="0"/>
        <v>120.64999999999999</v>
      </c>
      <c r="D300">
        <v>30.99</v>
      </c>
      <c r="E300">
        <v>203.2</v>
      </c>
      <c r="F300" s="3">
        <v>12.2</v>
      </c>
    </row>
    <row r="301" spans="1:6" x14ac:dyDescent="0.2">
      <c r="A301" s="2" t="s">
        <v>261</v>
      </c>
      <c r="B301" t="s">
        <v>181</v>
      </c>
      <c r="C301">
        <f t="shared" si="0"/>
        <v>120.64999999999999</v>
      </c>
      <c r="D301">
        <v>30.99</v>
      </c>
      <c r="E301">
        <v>508</v>
      </c>
      <c r="F301" s="3">
        <v>16.399999999999999</v>
      </c>
    </row>
    <row r="302" spans="1:6" x14ac:dyDescent="0.2">
      <c r="A302" s="2" t="s">
        <v>262</v>
      </c>
      <c r="B302" t="s">
        <v>181</v>
      </c>
      <c r="C302">
        <f t="shared" si="0"/>
        <v>120.64999999999999</v>
      </c>
      <c r="D302">
        <v>30.99</v>
      </c>
      <c r="E302">
        <v>469.9</v>
      </c>
      <c r="F302" s="3">
        <v>15.2</v>
      </c>
    </row>
    <row r="303" spans="1:6" x14ac:dyDescent="0.2">
      <c r="A303" s="2" t="s">
        <v>263</v>
      </c>
      <c r="B303" t="s">
        <v>181</v>
      </c>
      <c r="C303">
        <f t="shared" si="0"/>
        <v>120.64999999999999</v>
      </c>
      <c r="D303">
        <v>30.99</v>
      </c>
      <c r="E303">
        <v>203.2</v>
      </c>
      <c r="F303" s="3">
        <v>6.6</v>
      </c>
    </row>
    <row r="304" spans="1:6" x14ac:dyDescent="0.2">
      <c r="A304" s="2" t="s">
        <v>270</v>
      </c>
      <c r="B304" t="s">
        <v>181</v>
      </c>
      <c r="C304">
        <f t="shared" si="0"/>
        <v>120.64999999999999</v>
      </c>
      <c r="D304">
        <v>34.01</v>
      </c>
      <c r="E304">
        <v>508</v>
      </c>
      <c r="F304" s="3">
        <v>21.8</v>
      </c>
    </row>
    <row r="305" spans="1:6" x14ac:dyDescent="0.2">
      <c r="A305" s="2" t="s">
        <v>271</v>
      </c>
      <c r="B305" t="s">
        <v>181</v>
      </c>
      <c r="C305">
        <f t="shared" si="0"/>
        <v>120.64999999999999</v>
      </c>
      <c r="D305">
        <v>34.01</v>
      </c>
      <c r="E305">
        <v>469.9</v>
      </c>
      <c r="F305" s="3">
        <v>20.2</v>
      </c>
    </row>
    <row r="306" spans="1:6" x14ac:dyDescent="0.2">
      <c r="A306" s="2" t="s">
        <v>272</v>
      </c>
      <c r="B306" t="s">
        <v>181</v>
      </c>
      <c r="C306">
        <f t="shared" si="0"/>
        <v>120.64999999999999</v>
      </c>
      <c r="D306">
        <v>34.01</v>
      </c>
      <c r="E306">
        <v>203.2</v>
      </c>
      <c r="F306" s="3">
        <v>8.6999999999999993</v>
      </c>
    </row>
    <row r="307" spans="1:6" x14ac:dyDescent="0.2">
      <c r="A307" s="2" t="s">
        <v>273</v>
      </c>
      <c r="B307" t="s">
        <v>181</v>
      </c>
      <c r="C307">
        <f t="shared" si="0"/>
        <v>120.64999999999999</v>
      </c>
      <c r="D307">
        <v>54</v>
      </c>
      <c r="E307">
        <v>508</v>
      </c>
      <c r="F307" s="3">
        <v>27.2</v>
      </c>
    </row>
    <row r="308" spans="1:6" x14ac:dyDescent="0.2">
      <c r="A308" s="2" t="s">
        <v>274</v>
      </c>
      <c r="B308" t="s">
        <v>181</v>
      </c>
      <c r="C308">
        <f t="shared" si="0"/>
        <v>120.64999999999999</v>
      </c>
      <c r="D308">
        <v>54</v>
      </c>
      <c r="E308">
        <v>469.9</v>
      </c>
      <c r="F308" s="3">
        <v>25.2</v>
      </c>
    </row>
    <row r="309" spans="1:6" x14ac:dyDescent="0.2">
      <c r="A309" s="2" t="s">
        <v>275</v>
      </c>
      <c r="B309" t="s">
        <v>181</v>
      </c>
      <c r="C309">
        <f t="shared" si="0"/>
        <v>120.64999999999999</v>
      </c>
      <c r="D309">
        <v>54</v>
      </c>
      <c r="E309">
        <v>203.2</v>
      </c>
      <c r="F309" s="3">
        <v>10.9</v>
      </c>
    </row>
    <row r="310" spans="1:6" x14ac:dyDescent="0.2">
      <c r="A310" s="2" t="s">
        <v>276</v>
      </c>
      <c r="B310" t="s">
        <v>181</v>
      </c>
      <c r="C310">
        <f t="shared" si="0"/>
        <v>120.64999999999999</v>
      </c>
      <c r="D310">
        <v>40.01</v>
      </c>
      <c r="E310">
        <v>508</v>
      </c>
      <c r="F310" s="3">
        <v>26.5</v>
      </c>
    </row>
    <row r="311" spans="1:6" x14ac:dyDescent="0.2">
      <c r="A311" s="2" t="s">
        <v>277</v>
      </c>
      <c r="B311" t="s">
        <v>181</v>
      </c>
      <c r="C311">
        <f t="shared" si="0"/>
        <v>120.64999999999999</v>
      </c>
      <c r="D311">
        <v>40.01</v>
      </c>
      <c r="E311">
        <v>469.9</v>
      </c>
      <c r="F311" s="3">
        <v>24.5</v>
      </c>
    </row>
    <row r="312" spans="1:6" x14ac:dyDescent="0.2">
      <c r="A312" s="2" t="s">
        <v>278</v>
      </c>
      <c r="B312" t="s">
        <v>181</v>
      </c>
      <c r="C312">
        <f t="shared" si="0"/>
        <v>120.64999999999999</v>
      </c>
      <c r="D312">
        <v>40.01</v>
      </c>
      <c r="E312">
        <v>203.2</v>
      </c>
      <c r="F312" s="3">
        <v>10.6</v>
      </c>
    </row>
    <row r="313" spans="1:6" x14ac:dyDescent="0.2">
      <c r="A313" s="2" t="s">
        <v>264</v>
      </c>
      <c r="B313" t="s">
        <v>181</v>
      </c>
      <c r="C313">
        <f t="shared" si="0"/>
        <v>120.64999999999999</v>
      </c>
      <c r="D313">
        <v>30.99</v>
      </c>
      <c r="E313">
        <v>508</v>
      </c>
      <c r="F313" s="3">
        <v>27.2</v>
      </c>
    </row>
    <row r="314" spans="1:6" x14ac:dyDescent="0.2">
      <c r="A314" s="2" t="s">
        <v>265</v>
      </c>
      <c r="B314" t="s">
        <v>181</v>
      </c>
      <c r="C314">
        <f t="shared" si="0"/>
        <v>120.64999999999999</v>
      </c>
      <c r="D314">
        <v>30.99</v>
      </c>
      <c r="E314">
        <v>469.9</v>
      </c>
      <c r="F314" s="3">
        <v>25.2</v>
      </c>
    </row>
    <row r="315" spans="1:6" x14ac:dyDescent="0.2">
      <c r="A315" s="2" t="s">
        <v>266</v>
      </c>
      <c r="B315" t="s">
        <v>181</v>
      </c>
      <c r="C315">
        <f t="shared" si="0"/>
        <v>120.64999999999999</v>
      </c>
      <c r="D315">
        <v>30.99</v>
      </c>
      <c r="E315">
        <v>203.2</v>
      </c>
      <c r="F315" s="3">
        <v>10.9</v>
      </c>
    </row>
    <row r="316" spans="1:6" x14ac:dyDescent="0.2">
      <c r="A316" s="2" t="s">
        <v>267</v>
      </c>
      <c r="B316" t="s">
        <v>181</v>
      </c>
      <c r="C316">
        <f t="shared" si="0"/>
        <v>120.64999999999999</v>
      </c>
      <c r="D316">
        <v>30.99</v>
      </c>
      <c r="E316">
        <v>508</v>
      </c>
      <c r="F316" s="3">
        <v>28.7</v>
      </c>
    </row>
    <row r="317" spans="1:6" x14ac:dyDescent="0.2">
      <c r="A317" s="2" t="s">
        <v>268</v>
      </c>
      <c r="B317" t="s">
        <v>181</v>
      </c>
      <c r="C317">
        <f t="shared" si="0"/>
        <v>120.64999999999999</v>
      </c>
      <c r="D317">
        <v>30.99</v>
      </c>
      <c r="E317">
        <v>469.9</v>
      </c>
      <c r="F317" s="3">
        <v>26.6</v>
      </c>
    </row>
    <row r="318" spans="1:6" x14ac:dyDescent="0.2">
      <c r="A318" s="2" t="s">
        <v>269</v>
      </c>
      <c r="B318" t="s">
        <v>181</v>
      </c>
      <c r="C318">
        <f t="shared" si="0"/>
        <v>120.64999999999999</v>
      </c>
      <c r="D318">
        <v>30.99</v>
      </c>
      <c r="E318">
        <v>203.2</v>
      </c>
      <c r="F318" s="3">
        <v>11.5</v>
      </c>
    </row>
    <row r="319" spans="1:6" x14ac:dyDescent="0.2">
      <c r="A319" s="2" t="s">
        <v>496</v>
      </c>
      <c r="B319" t="s">
        <v>329</v>
      </c>
      <c r="C319" s="1">
        <v>55</v>
      </c>
      <c r="D319">
        <v>25</v>
      </c>
      <c r="E319">
        <v>515</v>
      </c>
      <c r="F319" s="3">
        <v>10.8</v>
      </c>
    </row>
    <row r="320" spans="1:6" x14ac:dyDescent="0.2">
      <c r="A320" s="2" t="s">
        <v>498</v>
      </c>
      <c r="B320" t="s">
        <v>329</v>
      </c>
      <c r="C320" s="1">
        <v>55</v>
      </c>
      <c r="D320">
        <v>25</v>
      </c>
      <c r="E320">
        <v>550</v>
      </c>
      <c r="F320" s="3">
        <v>11.5</v>
      </c>
    </row>
    <row r="321" spans="1:6" x14ac:dyDescent="0.2">
      <c r="A321" s="2" t="s">
        <v>499</v>
      </c>
      <c r="B321" t="s">
        <v>329</v>
      </c>
      <c r="C321" s="1">
        <v>55</v>
      </c>
      <c r="D321">
        <v>25</v>
      </c>
      <c r="E321">
        <v>200</v>
      </c>
      <c r="F321" s="3">
        <v>4.2</v>
      </c>
    </row>
    <row r="322" spans="1:6" x14ac:dyDescent="0.2">
      <c r="A322" s="2" t="s">
        <v>497</v>
      </c>
      <c r="B322" t="s">
        <v>329</v>
      </c>
      <c r="C322" s="1">
        <v>55</v>
      </c>
      <c r="D322">
        <v>25</v>
      </c>
      <c r="E322">
        <v>255</v>
      </c>
      <c r="F322" s="3">
        <v>5.0999999999999996</v>
      </c>
    </row>
    <row r="323" spans="1:6" x14ac:dyDescent="0.2">
      <c r="A323" s="2" t="s">
        <v>500</v>
      </c>
      <c r="B323" t="s">
        <v>329</v>
      </c>
      <c r="C323" s="1">
        <v>55</v>
      </c>
      <c r="D323">
        <v>25</v>
      </c>
      <c r="E323">
        <v>200</v>
      </c>
      <c r="F323" s="3">
        <v>4.2</v>
      </c>
    </row>
    <row r="324" spans="1:6" x14ac:dyDescent="0.2">
      <c r="A324" s="2" t="s">
        <v>506</v>
      </c>
      <c r="B324" t="s">
        <v>329</v>
      </c>
      <c r="C324" s="1">
        <v>55</v>
      </c>
      <c r="D324">
        <v>25</v>
      </c>
      <c r="E324">
        <v>515</v>
      </c>
      <c r="F324" s="3">
        <v>12.5</v>
      </c>
    </row>
    <row r="325" spans="1:6" x14ac:dyDescent="0.2">
      <c r="A325" s="2" t="s">
        <v>508</v>
      </c>
      <c r="B325" t="s">
        <v>329</v>
      </c>
      <c r="C325" s="1">
        <v>55</v>
      </c>
      <c r="D325">
        <v>25</v>
      </c>
      <c r="E325">
        <v>550</v>
      </c>
      <c r="F325" s="3">
        <v>13.3</v>
      </c>
    </row>
    <row r="326" spans="1:6" x14ac:dyDescent="0.2">
      <c r="A326" s="2" t="s">
        <v>509</v>
      </c>
      <c r="B326" t="s">
        <v>329</v>
      </c>
      <c r="C326" s="1">
        <v>55</v>
      </c>
      <c r="D326">
        <v>25</v>
      </c>
      <c r="E326">
        <v>200</v>
      </c>
      <c r="F326" s="3">
        <v>4.8</v>
      </c>
    </row>
    <row r="327" spans="1:6" x14ac:dyDescent="0.2">
      <c r="A327" s="2" t="s">
        <v>507</v>
      </c>
      <c r="B327" t="s">
        <v>329</v>
      </c>
      <c r="C327" s="1">
        <v>55</v>
      </c>
      <c r="D327">
        <v>25</v>
      </c>
      <c r="E327">
        <v>255</v>
      </c>
      <c r="F327" s="3">
        <v>5.7</v>
      </c>
    </row>
    <row r="328" spans="1:6" x14ac:dyDescent="0.2">
      <c r="A328" s="2" t="s">
        <v>510</v>
      </c>
      <c r="B328" t="s">
        <v>329</v>
      </c>
      <c r="C328" s="1">
        <v>55</v>
      </c>
      <c r="D328">
        <v>25</v>
      </c>
      <c r="E328">
        <v>200</v>
      </c>
      <c r="F328" s="3">
        <v>4.8</v>
      </c>
    </row>
    <row r="329" spans="1:6" x14ac:dyDescent="0.2">
      <c r="A329" s="2" t="s">
        <v>511</v>
      </c>
      <c r="B329" t="s">
        <v>329</v>
      </c>
      <c r="C329" s="1">
        <v>55</v>
      </c>
      <c r="D329">
        <v>25</v>
      </c>
      <c r="E329">
        <v>515</v>
      </c>
      <c r="F329" s="3">
        <v>14.7</v>
      </c>
    </row>
    <row r="330" spans="1:6" x14ac:dyDescent="0.2">
      <c r="A330" s="2" t="s">
        <v>513</v>
      </c>
      <c r="B330" t="s">
        <v>329</v>
      </c>
      <c r="C330" s="1">
        <v>55</v>
      </c>
      <c r="D330">
        <v>25</v>
      </c>
      <c r="E330">
        <v>550</v>
      </c>
      <c r="F330" s="3">
        <v>15.7</v>
      </c>
    </row>
    <row r="331" spans="1:6" x14ac:dyDescent="0.2">
      <c r="A331" s="2" t="s">
        <v>514</v>
      </c>
      <c r="B331" t="s">
        <v>329</v>
      </c>
      <c r="C331" s="1">
        <v>55</v>
      </c>
      <c r="D331">
        <v>25</v>
      </c>
      <c r="E331">
        <v>200</v>
      </c>
      <c r="F331" s="3">
        <v>5.7</v>
      </c>
    </row>
    <row r="332" spans="1:6" x14ac:dyDescent="0.2">
      <c r="A332" s="2" t="s">
        <v>512</v>
      </c>
      <c r="B332" t="s">
        <v>329</v>
      </c>
      <c r="C332" s="1">
        <v>55</v>
      </c>
      <c r="D332">
        <v>25</v>
      </c>
      <c r="E332">
        <v>255</v>
      </c>
      <c r="F332" s="3">
        <v>6.6</v>
      </c>
    </row>
    <row r="333" spans="1:6" x14ac:dyDescent="0.2">
      <c r="A333" s="2" t="s">
        <v>515</v>
      </c>
      <c r="B333" t="s">
        <v>329</v>
      </c>
      <c r="C333" s="1">
        <v>55</v>
      </c>
      <c r="D333">
        <v>25</v>
      </c>
      <c r="E333">
        <v>200</v>
      </c>
      <c r="F333" s="3">
        <v>5.7</v>
      </c>
    </row>
    <row r="334" spans="1:6" x14ac:dyDescent="0.2">
      <c r="A334" s="2" t="s">
        <v>438</v>
      </c>
      <c r="B334" t="s">
        <v>329</v>
      </c>
      <c r="C334" s="1">
        <v>55</v>
      </c>
      <c r="D334">
        <v>35</v>
      </c>
      <c r="E334">
        <v>515</v>
      </c>
      <c r="F334" s="3">
        <v>18.100000000000001</v>
      </c>
    </row>
    <row r="335" spans="1:6" x14ac:dyDescent="0.2">
      <c r="A335" s="2" t="s">
        <v>440</v>
      </c>
      <c r="B335" t="s">
        <v>329</v>
      </c>
      <c r="C335" s="1">
        <v>55</v>
      </c>
      <c r="D335">
        <v>35</v>
      </c>
      <c r="E335">
        <v>550</v>
      </c>
      <c r="F335" s="3">
        <v>19.399999999999999</v>
      </c>
    </row>
    <row r="336" spans="1:6" x14ac:dyDescent="0.2">
      <c r="A336" s="2" t="s">
        <v>441</v>
      </c>
      <c r="B336" t="s">
        <v>329</v>
      </c>
      <c r="C336" s="1">
        <v>55</v>
      </c>
      <c r="D336">
        <v>35</v>
      </c>
      <c r="E336">
        <v>200</v>
      </c>
      <c r="F336" s="3">
        <v>7</v>
      </c>
    </row>
    <row r="337" spans="1:6" x14ac:dyDescent="0.2">
      <c r="A337" s="2" t="s">
        <v>439</v>
      </c>
      <c r="B337" t="s">
        <v>329</v>
      </c>
      <c r="C337" s="1">
        <v>55</v>
      </c>
      <c r="D337">
        <v>35</v>
      </c>
      <c r="E337">
        <v>255</v>
      </c>
      <c r="F337" s="3">
        <v>8.6</v>
      </c>
    </row>
    <row r="338" spans="1:6" x14ac:dyDescent="0.2">
      <c r="A338" s="2" t="s">
        <v>442</v>
      </c>
      <c r="B338" t="s">
        <v>329</v>
      </c>
      <c r="C338" s="1">
        <v>55</v>
      </c>
      <c r="D338">
        <v>35</v>
      </c>
      <c r="E338">
        <v>200</v>
      </c>
      <c r="F338" s="3">
        <v>7</v>
      </c>
    </row>
    <row r="339" spans="1:6" x14ac:dyDescent="0.2">
      <c r="A339" s="2" t="s">
        <v>443</v>
      </c>
      <c r="B339" t="s">
        <v>329</v>
      </c>
      <c r="C339" s="1">
        <v>55</v>
      </c>
      <c r="D339">
        <v>40</v>
      </c>
      <c r="E339">
        <v>515</v>
      </c>
      <c r="F339" s="3">
        <v>19.3</v>
      </c>
    </row>
    <row r="340" spans="1:6" x14ac:dyDescent="0.2">
      <c r="A340" s="2" t="s">
        <v>445</v>
      </c>
      <c r="B340" t="s">
        <v>329</v>
      </c>
      <c r="C340" s="1">
        <v>55</v>
      </c>
      <c r="D340">
        <v>40</v>
      </c>
      <c r="E340">
        <v>550</v>
      </c>
      <c r="F340" s="3">
        <v>20.6</v>
      </c>
    </row>
    <row r="341" spans="1:6" x14ac:dyDescent="0.2">
      <c r="A341" s="2" t="s">
        <v>446</v>
      </c>
      <c r="B341" t="s">
        <v>329</v>
      </c>
      <c r="C341" s="1">
        <v>55</v>
      </c>
      <c r="D341">
        <v>40</v>
      </c>
      <c r="E341">
        <v>200</v>
      </c>
      <c r="F341" s="3">
        <v>7.5</v>
      </c>
    </row>
    <row r="342" spans="1:6" x14ac:dyDescent="0.2">
      <c r="A342" s="2" t="s">
        <v>444</v>
      </c>
      <c r="B342" t="s">
        <v>329</v>
      </c>
      <c r="C342" s="1">
        <v>55</v>
      </c>
      <c r="D342">
        <v>40</v>
      </c>
      <c r="E342">
        <v>255</v>
      </c>
      <c r="F342" s="3">
        <v>9.5</v>
      </c>
    </row>
    <row r="343" spans="1:6" x14ac:dyDescent="0.2">
      <c r="A343" s="2" t="s">
        <v>447</v>
      </c>
      <c r="B343" t="s">
        <v>329</v>
      </c>
      <c r="C343" s="1">
        <v>55</v>
      </c>
      <c r="D343">
        <v>40</v>
      </c>
      <c r="E343">
        <v>200</v>
      </c>
      <c r="F343" s="3">
        <v>7.5</v>
      </c>
    </row>
    <row r="344" spans="1:6" x14ac:dyDescent="0.2">
      <c r="A344" s="2" t="s">
        <v>448</v>
      </c>
      <c r="B344" t="s">
        <v>329</v>
      </c>
      <c r="C344" s="1">
        <v>55</v>
      </c>
      <c r="D344">
        <v>50</v>
      </c>
      <c r="E344">
        <v>515</v>
      </c>
      <c r="F344" s="3">
        <v>23.8</v>
      </c>
    </row>
    <row r="345" spans="1:6" x14ac:dyDescent="0.2">
      <c r="A345" s="2" t="s">
        <v>450</v>
      </c>
      <c r="B345" t="s">
        <v>329</v>
      </c>
      <c r="C345" s="1">
        <v>55</v>
      </c>
      <c r="D345">
        <v>50</v>
      </c>
      <c r="E345">
        <v>550</v>
      </c>
      <c r="F345" s="3">
        <v>25.4</v>
      </c>
    </row>
    <row r="346" spans="1:6" x14ac:dyDescent="0.2">
      <c r="A346" s="2" t="s">
        <v>451</v>
      </c>
      <c r="B346" t="s">
        <v>329</v>
      </c>
      <c r="C346" s="1">
        <v>55</v>
      </c>
      <c r="D346">
        <v>50</v>
      </c>
      <c r="E346">
        <v>200</v>
      </c>
      <c r="F346" s="3">
        <v>9.3000000000000007</v>
      </c>
    </row>
    <row r="347" spans="1:6" x14ac:dyDescent="0.2">
      <c r="A347" s="2" t="s">
        <v>449</v>
      </c>
      <c r="B347" t="s">
        <v>329</v>
      </c>
      <c r="C347" s="1">
        <v>55</v>
      </c>
      <c r="D347">
        <v>50</v>
      </c>
      <c r="E347">
        <v>255</v>
      </c>
      <c r="F347" s="3">
        <v>21.2</v>
      </c>
    </row>
    <row r="348" spans="1:6" x14ac:dyDescent="0.2">
      <c r="A348" s="2" t="s">
        <v>452</v>
      </c>
      <c r="B348" t="s">
        <v>329</v>
      </c>
      <c r="C348" s="1">
        <v>55</v>
      </c>
      <c r="D348">
        <v>50</v>
      </c>
      <c r="E348">
        <v>200</v>
      </c>
      <c r="F348" s="3">
        <v>9.3000000000000007</v>
      </c>
    </row>
    <row r="349" spans="1:6" x14ac:dyDescent="0.2">
      <c r="A349" s="2" t="s">
        <v>424</v>
      </c>
      <c r="B349" t="s">
        <v>329</v>
      </c>
      <c r="C349" s="1">
        <v>55</v>
      </c>
      <c r="D349">
        <v>80</v>
      </c>
      <c r="E349">
        <v>515</v>
      </c>
      <c r="F349" s="3">
        <v>36.299999999999997</v>
      </c>
    </row>
    <row r="350" spans="1:6" x14ac:dyDescent="0.2">
      <c r="A350" s="2" t="s">
        <v>426</v>
      </c>
      <c r="B350" t="s">
        <v>329</v>
      </c>
      <c r="C350" s="1">
        <v>55</v>
      </c>
      <c r="D350">
        <v>80</v>
      </c>
      <c r="E350">
        <v>550</v>
      </c>
      <c r="F350" s="3">
        <v>38.799999999999997</v>
      </c>
    </row>
    <row r="351" spans="1:6" x14ac:dyDescent="0.2">
      <c r="A351" s="2" t="s">
        <v>427</v>
      </c>
      <c r="B351" t="s">
        <v>329</v>
      </c>
      <c r="C351" s="1">
        <v>55</v>
      </c>
      <c r="D351">
        <v>80</v>
      </c>
      <c r="E351">
        <v>200</v>
      </c>
      <c r="F351" s="3">
        <v>14.1</v>
      </c>
    </row>
    <row r="352" spans="1:6" x14ac:dyDescent="0.2">
      <c r="A352" s="2" t="s">
        <v>425</v>
      </c>
      <c r="B352" t="s">
        <v>329</v>
      </c>
      <c r="C352" s="1">
        <v>55</v>
      </c>
      <c r="D352">
        <v>80</v>
      </c>
      <c r="E352">
        <v>255</v>
      </c>
      <c r="F352" s="3">
        <v>17.399999999999999</v>
      </c>
    </row>
    <row r="353" spans="1:6" x14ac:dyDescent="0.2">
      <c r="A353" s="2" t="s">
        <v>428</v>
      </c>
      <c r="B353" t="s">
        <v>329</v>
      </c>
      <c r="C353" s="1">
        <v>55</v>
      </c>
      <c r="D353">
        <v>80</v>
      </c>
      <c r="E353">
        <v>200</v>
      </c>
      <c r="F353" s="3">
        <v>14.1</v>
      </c>
    </row>
    <row r="354" spans="1:6" x14ac:dyDescent="0.2">
      <c r="A354" s="2" t="s">
        <v>458</v>
      </c>
      <c r="B354" t="s">
        <v>329</v>
      </c>
      <c r="C354" s="1">
        <v>65</v>
      </c>
      <c r="D354">
        <v>100</v>
      </c>
      <c r="E354">
        <v>515</v>
      </c>
      <c r="F354" s="3">
        <v>43.7</v>
      </c>
    </row>
    <row r="355" spans="1:6" x14ac:dyDescent="0.2">
      <c r="A355" s="2" t="s">
        <v>459</v>
      </c>
      <c r="B355" t="s">
        <v>329</v>
      </c>
      <c r="C355" s="1">
        <v>65</v>
      </c>
      <c r="D355">
        <v>100</v>
      </c>
      <c r="E355">
        <v>255</v>
      </c>
      <c r="F355" s="3">
        <v>21.6</v>
      </c>
    </row>
    <row r="356" spans="1:6" x14ac:dyDescent="0.2">
      <c r="A356" s="2" t="s">
        <v>460</v>
      </c>
      <c r="B356" t="s">
        <v>329</v>
      </c>
      <c r="C356" s="1">
        <v>85</v>
      </c>
      <c r="D356">
        <v>125</v>
      </c>
      <c r="E356">
        <v>515</v>
      </c>
      <c r="F356" s="3">
        <v>70.900000000000006</v>
      </c>
    </row>
    <row r="357" spans="1:6" x14ac:dyDescent="0.2">
      <c r="A357" s="2" t="s">
        <v>461</v>
      </c>
      <c r="B357" t="s">
        <v>329</v>
      </c>
      <c r="C357" s="1">
        <v>85</v>
      </c>
      <c r="D357">
        <v>125</v>
      </c>
      <c r="E357">
        <v>255</v>
      </c>
      <c r="F357" s="3">
        <v>35</v>
      </c>
    </row>
    <row r="358" spans="1:6" x14ac:dyDescent="0.2">
      <c r="A358" s="2" t="s">
        <v>491</v>
      </c>
      <c r="B358" t="s">
        <v>329</v>
      </c>
      <c r="C358" s="1">
        <v>55</v>
      </c>
      <c r="D358">
        <v>25</v>
      </c>
      <c r="E358">
        <v>515</v>
      </c>
      <c r="F358" s="3">
        <v>10.8</v>
      </c>
    </row>
    <row r="359" spans="1:6" x14ac:dyDescent="0.2">
      <c r="A359" s="2" t="s">
        <v>493</v>
      </c>
      <c r="B359" t="s">
        <v>329</v>
      </c>
      <c r="C359" s="1">
        <v>55</v>
      </c>
      <c r="D359">
        <v>25</v>
      </c>
      <c r="E359">
        <v>550</v>
      </c>
      <c r="F359" s="3">
        <v>11.5</v>
      </c>
    </row>
    <row r="360" spans="1:6" x14ac:dyDescent="0.2">
      <c r="A360" s="2" t="s">
        <v>494</v>
      </c>
      <c r="B360" t="s">
        <v>329</v>
      </c>
      <c r="C360" s="1">
        <v>55</v>
      </c>
      <c r="D360">
        <v>25</v>
      </c>
      <c r="E360">
        <v>200</v>
      </c>
      <c r="F360" s="3">
        <v>4.2</v>
      </c>
    </row>
    <row r="361" spans="1:6" x14ac:dyDescent="0.2">
      <c r="A361" s="2" t="s">
        <v>492</v>
      </c>
      <c r="B361" t="s">
        <v>329</v>
      </c>
      <c r="C361" s="1">
        <v>55</v>
      </c>
      <c r="D361">
        <v>25</v>
      </c>
      <c r="E361">
        <v>255</v>
      </c>
      <c r="F361" s="3">
        <v>5.0999999999999996</v>
      </c>
    </row>
    <row r="362" spans="1:6" x14ac:dyDescent="0.2">
      <c r="A362" s="2" t="s">
        <v>495</v>
      </c>
      <c r="B362" t="s">
        <v>329</v>
      </c>
      <c r="C362" s="1">
        <v>55</v>
      </c>
      <c r="D362">
        <v>25</v>
      </c>
      <c r="E362">
        <v>200</v>
      </c>
      <c r="F362" s="3">
        <v>4.2</v>
      </c>
    </row>
    <row r="363" spans="1:6" x14ac:dyDescent="0.2">
      <c r="A363" s="2" t="s">
        <v>501</v>
      </c>
      <c r="B363" t="s">
        <v>329</v>
      </c>
      <c r="C363" s="1">
        <v>55</v>
      </c>
      <c r="D363">
        <v>25</v>
      </c>
      <c r="E363">
        <v>515</v>
      </c>
      <c r="F363" s="3">
        <v>12.5</v>
      </c>
    </row>
    <row r="364" spans="1:6" x14ac:dyDescent="0.2">
      <c r="A364" s="2" t="s">
        <v>503</v>
      </c>
      <c r="B364" t="s">
        <v>329</v>
      </c>
      <c r="C364" s="1">
        <v>55</v>
      </c>
      <c r="D364">
        <v>25</v>
      </c>
      <c r="E364">
        <v>550</v>
      </c>
      <c r="F364" s="3">
        <v>13.3</v>
      </c>
    </row>
    <row r="365" spans="1:6" x14ac:dyDescent="0.2">
      <c r="A365" s="2" t="s">
        <v>504</v>
      </c>
      <c r="B365" t="s">
        <v>329</v>
      </c>
      <c r="C365" s="1">
        <v>55</v>
      </c>
      <c r="D365">
        <v>25</v>
      </c>
      <c r="E365">
        <v>200</v>
      </c>
      <c r="F365" s="3">
        <v>4.8</v>
      </c>
    </row>
    <row r="366" spans="1:6" x14ac:dyDescent="0.2">
      <c r="A366" s="2" t="s">
        <v>502</v>
      </c>
      <c r="B366" t="s">
        <v>329</v>
      </c>
      <c r="C366" s="1">
        <v>55</v>
      </c>
      <c r="D366">
        <v>25</v>
      </c>
      <c r="E366">
        <v>255</v>
      </c>
      <c r="F366" s="3">
        <v>6</v>
      </c>
    </row>
    <row r="367" spans="1:6" x14ac:dyDescent="0.2">
      <c r="A367" s="2" t="s">
        <v>505</v>
      </c>
      <c r="B367" t="s">
        <v>329</v>
      </c>
      <c r="C367" s="1">
        <v>55</v>
      </c>
      <c r="D367">
        <v>25</v>
      </c>
      <c r="E367">
        <v>200</v>
      </c>
      <c r="F367" s="3">
        <v>4.8</v>
      </c>
    </row>
    <row r="368" spans="1:6" x14ac:dyDescent="0.2">
      <c r="A368" s="2" t="s">
        <v>516</v>
      </c>
      <c r="B368" t="s">
        <v>329</v>
      </c>
      <c r="C368" s="1">
        <v>55</v>
      </c>
      <c r="D368">
        <v>30</v>
      </c>
      <c r="E368">
        <v>515</v>
      </c>
      <c r="F368" s="3">
        <v>17</v>
      </c>
    </row>
    <row r="369" spans="1:6" x14ac:dyDescent="0.2">
      <c r="A369" s="2" t="s">
        <v>518</v>
      </c>
      <c r="B369" t="s">
        <v>329</v>
      </c>
      <c r="C369" s="1">
        <v>55</v>
      </c>
      <c r="D369">
        <v>30</v>
      </c>
      <c r="E369">
        <v>550</v>
      </c>
      <c r="F369" s="3">
        <v>18.2</v>
      </c>
    </row>
    <row r="370" spans="1:6" x14ac:dyDescent="0.2">
      <c r="A370" s="2" t="s">
        <v>519</v>
      </c>
      <c r="B370" t="s">
        <v>329</v>
      </c>
      <c r="C370" s="1">
        <v>55</v>
      </c>
      <c r="D370">
        <v>30</v>
      </c>
      <c r="E370">
        <v>200</v>
      </c>
      <c r="F370" s="3">
        <v>6.6</v>
      </c>
    </row>
    <row r="371" spans="1:6" x14ac:dyDescent="0.2">
      <c r="A371" s="2" t="s">
        <v>517</v>
      </c>
      <c r="B371" t="s">
        <v>329</v>
      </c>
      <c r="C371" s="1">
        <v>55</v>
      </c>
      <c r="D371">
        <v>30</v>
      </c>
      <c r="E371">
        <v>255</v>
      </c>
      <c r="F371" s="3">
        <v>7.7</v>
      </c>
    </row>
    <row r="372" spans="1:6" x14ac:dyDescent="0.2">
      <c r="A372" s="2" t="s">
        <v>520</v>
      </c>
      <c r="B372" t="s">
        <v>329</v>
      </c>
      <c r="C372" s="1">
        <v>55</v>
      </c>
      <c r="D372">
        <v>30</v>
      </c>
      <c r="E372">
        <v>200</v>
      </c>
      <c r="F372" s="3">
        <v>6.6</v>
      </c>
    </row>
    <row r="373" spans="1:6" x14ac:dyDescent="0.2">
      <c r="A373" s="2" t="s">
        <v>486</v>
      </c>
      <c r="B373" t="s">
        <v>329</v>
      </c>
      <c r="C373" s="1">
        <v>55</v>
      </c>
      <c r="D373">
        <v>25</v>
      </c>
      <c r="E373">
        <v>515</v>
      </c>
      <c r="F373" s="3">
        <v>7.7</v>
      </c>
    </row>
    <row r="374" spans="1:6" x14ac:dyDescent="0.2">
      <c r="A374" s="2" t="s">
        <v>488</v>
      </c>
      <c r="B374" t="s">
        <v>329</v>
      </c>
      <c r="C374" s="1">
        <v>55</v>
      </c>
      <c r="D374">
        <v>25</v>
      </c>
      <c r="E374">
        <v>550</v>
      </c>
      <c r="F374" s="3">
        <v>8.1999999999999993</v>
      </c>
    </row>
    <row r="375" spans="1:6" x14ac:dyDescent="0.2">
      <c r="A375" s="2" t="s">
        <v>489</v>
      </c>
      <c r="B375" t="s">
        <v>329</v>
      </c>
      <c r="C375" s="1">
        <v>55</v>
      </c>
      <c r="D375">
        <v>25</v>
      </c>
      <c r="E375">
        <v>200</v>
      </c>
      <c r="F375" s="3">
        <v>3.1</v>
      </c>
    </row>
    <row r="376" spans="1:6" x14ac:dyDescent="0.2">
      <c r="A376" s="2" t="s">
        <v>487</v>
      </c>
      <c r="B376" t="s">
        <v>329</v>
      </c>
      <c r="C376" s="1">
        <v>55</v>
      </c>
      <c r="D376">
        <v>25</v>
      </c>
      <c r="E376">
        <v>255</v>
      </c>
      <c r="F376" s="3">
        <v>5.3</v>
      </c>
    </row>
    <row r="377" spans="1:6" x14ac:dyDescent="0.2">
      <c r="A377" s="2" t="s">
        <v>490</v>
      </c>
      <c r="B377" t="s">
        <v>329</v>
      </c>
      <c r="C377" s="1">
        <v>55</v>
      </c>
      <c r="D377">
        <v>25</v>
      </c>
      <c r="E377">
        <v>200</v>
      </c>
      <c r="F377" s="3">
        <v>3.1</v>
      </c>
    </row>
    <row r="378" spans="1:6" x14ac:dyDescent="0.2">
      <c r="A378" s="2" t="s">
        <v>404</v>
      </c>
      <c r="B378" t="s">
        <v>329</v>
      </c>
      <c r="C378" s="1">
        <v>55</v>
      </c>
      <c r="D378">
        <v>40</v>
      </c>
      <c r="E378">
        <v>515</v>
      </c>
      <c r="F378" s="3">
        <v>17</v>
      </c>
    </row>
    <row r="379" spans="1:6" x14ac:dyDescent="0.2">
      <c r="A379" s="2" t="s">
        <v>406</v>
      </c>
      <c r="B379" t="s">
        <v>329</v>
      </c>
      <c r="C379" s="1">
        <v>55</v>
      </c>
      <c r="D379">
        <v>40</v>
      </c>
      <c r="E379">
        <v>550</v>
      </c>
      <c r="F379" s="3">
        <v>18.2</v>
      </c>
    </row>
    <row r="380" spans="1:6" x14ac:dyDescent="0.2">
      <c r="A380" s="2" t="s">
        <v>407</v>
      </c>
      <c r="B380" t="s">
        <v>329</v>
      </c>
      <c r="C380" s="1">
        <v>55</v>
      </c>
      <c r="D380">
        <v>40</v>
      </c>
      <c r="E380">
        <v>200</v>
      </c>
      <c r="F380" s="3">
        <v>6.6</v>
      </c>
    </row>
    <row r="381" spans="1:6" x14ac:dyDescent="0.2">
      <c r="A381" s="2" t="s">
        <v>405</v>
      </c>
      <c r="B381" t="s">
        <v>329</v>
      </c>
      <c r="C381" s="1">
        <v>55</v>
      </c>
      <c r="D381">
        <v>40</v>
      </c>
      <c r="E381">
        <v>255</v>
      </c>
      <c r="F381" s="3">
        <v>8.1999999999999993</v>
      </c>
    </row>
    <row r="382" spans="1:6" x14ac:dyDescent="0.2">
      <c r="A382" s="2" t="s">
        <v>408</v>
      </c>
      <c r="B382" t="s">
        <v>329</v>
      </c>
      <c r="C382" s="1">
        <v>55</v>
      </c>
      <c r="D382">
        <v>40</v>
      </c>
      <c r="E382">
        <v>200</v>
      </c>
      <c r="F382" s="3">
        <v>6.5</v>
      </c>
    </row>
    <row r="383" spans="1:6" x14ac:dyDescent="0.2">
      <c r="A383" s="2" t="s">
        <v>409</v>
      </c>
      <c r="B383" t="s">
        <v>329</v>
      </c>
      <c r="C383" s="1">
        <v>55</v>
      </c>
      <c r="D383">
        <v>50</v>
      </c>
      <c r="E383">
        <v>515</v>
      </c>
      <c r="F383" s="3">
        <v>19.3</v>
      </c>
    </row>
    <row r="384" spans="1:6" x14ac:dyDescent="0.2">
      <c r="A384" s="2" t="s">
        <v>411</v>
      </c>
      <c r="B384" t="s">
        <v>329</v>
      </c>
      <c r="C384" s="1">
        <v>55</v>
      </c>
      <c r="D384">
        <v>50</v>
      </c>
      <c r="E384">
        <v>550</v>
      </c>
      <c r="F384" s="3">
        <v>20.6</v>
      </c>
    </row>
    <row r="385" spans="1:6" x14ac:dyDescent="0.2">
      <c r="A385" s="2" t="s">
        <v>412</v>
      </c>
      <c r="B385" t="s">
        <v>329</v>
      </c>
      <c r="C385" s="1">
        <v>55</v>
      </c>
      <c r="D385">
        <v>50</v>
      </c>
      <c r="E385">
        <v>200</v>
      </c>
      <c r="F385" s="3">
        <v>7.5</v>
      </c>
    </row>
    <row r="386" spans="1:6" x14ac:dyDescent="0.2">
      <c r="A386" s="2" t="s">
        <v>410</v>
      </c>
      <c r="B386" t="s">
        <v>329</v>
      </c>
      <c r="C386" s="1">
        <v>55</v>
      </c>
      <c r="D386">
        <v>50</v>
      </c>
      <c r="E386">
        <v>255</v>
      </c>
      <c r="F386" s="3">
        <v>9</v>
      </c>
    </row>
    <row r="387" spans="1:6" x14ac:dyDescent="0.2">
      <c r="A387" s="2" t="s">
        <v>413</v>
      </c>
      <c r="B387" t="s">
        <v>329</v>
      </c>
      <c r="C387" s="1">
        <v>55</v>
      </c>
      <c r="D387">
        <v>50</v>
      </c>
      <c r="E387">
        <v>200</v>
      </c>
      <c r="F387" s="3">
        <v>7.5</v>
      </c>
    </row>
    <row r="388" spans="1:6" x14ac:dyDescent="0.2">
      <c r="A388" s="2" t="s">
        <v>453</v>
      </c>
      <c r="B388" t="s">
        <v>329</v>
      </c>
      <c r="C388" s="1">
        <v>55</v>
      </c>
      <c r="D388">
        <v>75</v>
      </c>
      <c r="E388">
        <v>515</v>
      </c>
      <c r="F388" s="3">
        <v>32.9</v>
      </c>
    </row>
    <row r="389" spans="1:6" x14ac:dyDescent="0.2">
      <c r="A389" s="2" t="s">
        <v>455</v>
      </c>
      <c r="B389" t="s">
        <v>329</v>
      </c>
      <c r="C389" s="1">
        <v>55</v>
      </c>
      <c r="D389">
        <v>75</v>
      </c>
      <c r="E389">
        <v>550</v>
      </c>
      <c r="F389" s="3">
        <v>35.1</v>
      </c>
    </row>
    <row r="390" spans="1:6" x14ac:dyDescent="0.2">
      <c r="A390" s="2" t="s">
        <v>456</v>
      </c>
      <c r="B390" t="s">
        <v>329</v>
      </c>
      <c r="C390" s="1">
        <v>55</v>
      </c>
      <c r="D390">
        <v>75</v>
      </c>
      <c r="E390">
        <v>200</v>
      </c>
      <c r="F390" s="3">
        <v>12.8</v>
      </c>
    </row>
    <row r="391" spans="1:6" x14ac:dyDescent="0.2">
      <c r="A391" s="2" t="s">
        <v>454</v>
      </c>
      <c r="B391" t="s">
        <v>329</v>
      </c>
      <c r="C391" s="1">
        <v>55</v>
      </c>
      <c r="D391">
        <v>75</v>
      </c>
      <c r="E391">
        <v>255</v>
      </c>
      <c r="F391" s="3">
        <v>15.9</v>
      </c>
    </row>
    <row r="392" spans="1:6" x14ac:dyDescent="0.2">
      <c r="A392" s="2" t="s">
        <v>457</v>
      </c>
      <c r="B392" t="s">
        <v>329</v>
      </c>
      <c r="C392" s="1">
        <v>55</v>
      </c>
      <c r="D392">
        <v>75</v>
      </c>
      <c r="E392">
        <v>200</v>
      </c>
      <c r="F392" s="3">
        <v>12.8</v>
      </c>
    </row>
    <row r="393" spans="1:6" x14ac:dyDescent="0.2">
      <c r="A393" s="2" t="s">
        <v>556</v>
      </c>
      <c r="B393" t="s">
        <v>329</v>
      </c>
      <c r="C393" s="1">
        <v>55</v>
      </c>
      <c r="D393">
        <v>25</v>
      </c>
      <c r="E393">
        <v>515</v>
      </c>
      <c r="F393" s="3">
        <v>10.8</v>
      </c>
    </row>
    <row r="394" spans="1:6" x14ac:dyDescent="0.2">
      <c r="A394" s="2" t="s">
        <v>558</v>
      </c>
      <c r="B394" t="s">
        <v>329</v>
      </c>
      <c r="C394" s="1">
        <v>55</v>
      </c>
      <c r="D394">
        <v>25</v>
      </c>
      <c r="E394">
        <v>550</v>
      </c>
      <c r="F394" s="3">
        <v>11.5</v>
      </c>
    </row>
    <row r="395" spans="1:6" x14ac:dyDescent="0.2">
      <c r="A395" s="2" t="s">
        <v>559</v>
      </c>
      <c r="B395" t="s">
        <v>329</v>
      </c>
      <c r="C395" s="1">
        <v>55</v>
      </c>
      <c r="D395">
        <v>25</v>
      </c>
      <c r="E395">
        <v>200</v>
      </c>
      <c r="F395" s="3">
        <v>4.2</v>
      </c>
    </row>
    <row r="396" spans="1:6" x14ac:dyDescent="0.2">
      <c r="A396" s="2" t="s">
        <v>557</v>
      </c>
      <c r="B396" t="s">
        <v>329</v>
      </c>
      <c r="C396" s="1">
        <v>55</v>
      </c>
      <c r="D396">
        <v>25</v>
      </c>
      <c r="E396">
        <v>255</v>
      </c>
      <c r="F396" s="3">
        <v>5.0999999999999996</v>
      </c>
    </row>
    <row r="397" spans="1:6" x14ac:dyDescent="0.2">
      <c r="A397" s="2" t="s">
        <v>560</v>
      </c>
      <c r="B397" t="s">
        <v>329</v>
      </c>
      <c r="C397" s="1">
        <v>55</v>
      </c>
      <c r="D397">
        <v>25</v>
      </c>
      <c r="E397">
        <v>200</v>
      </c>
      <c r="F397" s="3">
        <v>4.2</v>
      </c>
    </row>
    <row r="398" spans="1:6" x14ac:dyDescent="0.2">
      <c r="A398" s="2" t="s">
        <v>561</v>
      </c>
      <c r="B398" t="s">
        <v>329</v>
      </c>
      <c r="C398" s="1">
        <v>55</v>
      </c>
      <c r="D398">
        <v>25</v>
      </c>
      <c r="E398">
        <v>515</v>
      </c>
      <c r="F398" s="3">
        <v>10.8</v>
      </c>
    </row>
    <row r="399" spans="1:6" x14ac:dyDescent="0.2">
      <c r="A399" s="2" t="s">
        <v>563</v>
      </c>
      <c r="B399" t="s">
        <v>329</v>
      </c>
      <c r="C399" s="1">
        <v>55</v>
      </c>
      <c r="D399">
        <v>25</v>
      </c>
      <c r="E399">
        <v>550</v>
      </c>
      <c r="F399" s="3">
        <v>11.5</v>
      </c>
    </row>
    <row r="400" spans="1:6" x14ac:dyDescent="0.2">
      <c r="A400" s="2" t="s">
        <v>564</v>
      </c>
      <c r="B400" t="s">
        <v>329</v>
      </c>
      <c r="C400" s="1">
        <v>55</v>
      </c>
      <c r="D400">
        <v>25</v>
      </c>
      <c r="E400">
        <v>200</v>
      </c>
      <c r="F400" s="3">
        <v>4.2</v>
      </c>
    </row>
    <row r="401" spans="1:6" x14ac:dyDescent="0.2">
      <c r="A401" s="2" t="s">
        <v>562</v>
      </c>
      <c r="B401" t="s">
        <v>329</v>
      </c>
      <c r="C401" s="1">
        <v>55</v>
      </c>
      <c r="D401">
        <v>25</v>
      </c>
      <c r="E401">
        <v>255</v>
      </c>
      <c r="F401" s="3">
        <v>5.0999999999999996</v>
      </c>
    </row>
    <row r="402" spans="1:6" x14ac:dyDescent="0.2">
      <c r="A402" s="2" t="s">
        <v>565</v>
      </c>
      <c r="B402" t="s">
        <v>329</v>
      </c>
      <c r="C402" s="1">
        <v>55</v>
      </c>
      <c r="D402">
        <v>25</v>
      </c>
      <c r="E402">
        <v>200</v>
      </c>
      <c r="F402" s="3">
        <v>4.2</v>
      </c>
    </row>
    <row r="403" spans="1:6" x14ac:dyDescent="0.2">
      <c r="A403" s="2" t="s">
        <v>566</v>
      </c>
      <c r="B403" t="s">
        <v>329</v>
      </c>
      <c r="C403" s="1">
        <v>55</v>
      </c>
      <c r="D403">
        <v>25</v>
      </c>
      <c r="E403">
        <v>515</v>
      </c>
      <c r="F403" s="3">
        <v>12.5</v>
      </c>
    </row>
    <row r="404" spans="1:6" x14ac:dyDescent="0.2">
      <c r="A404" s="2" t="s">
        <v>568</v>
      </c>
      <c r="B404" t="s">
        <v>329</v>
      </c>
      <c r="C404" s="1">
        <v>55</v>
      </c>
      <c r="D404">
        <v>25</v>
      </c>
      <c r="E404">
        <v>550</v>
      </c>
      <c r="F404" s="3">
        <v>13.3</v>
      </c>
    </row>
    <row r="405" spans="1:6" x14ac:dyDescent="0.2">
      <c r="A405" s="2" t="s">
        <v>569</v>
      </c>
      <c r="B405" t="s">
        <v>329</v>
      </c>
      <c r="C405" s="1">
        <v>55</v>
      </c>
      <c r="D405">
        <v>25</v>
      </c>
      <c r="E405">
        <v>200</v>
      </c>
      <c r="F405" s="3">
        <v>4.8</v>
      </c>
    </row>
    <row r="406" spans="1:6" x14ac:dyDescent="0.2">
      <c r="A406" s="2" t="s">
        <v>567</v>
      </c>
      <c r="B406" t="s">
        <v>329</v>
      </c>
      <c r="C406" s="1">
        <v>55</v>
      </c>
      <c r="D406">
        <v>25</v>
      </c>
      <c r="E406">
        <v>255</v>
      </c>
      <c r="F406" s="3">
        <v>6</v>
      </c>
    </row>
    <row r="407" spans="1:6" x14ac:dyDescent="0.2">
      <c r="A407" s="2" t="s">
        <v>570</v>
      </c>
      <c r="B407" t="s">
        <v>329</v>
      </c>
      <c r="C407" s="1">
        <v>55</v>
      </c>
      <c r="D407">
        <v>25</v>
      </c>
      <c r="E407">
        <v>200</v>
      </c>
      <c r="F407" s="3">
        <v>4.8</v>
      </c>
    </row>
    <row r="408" spans="1:6" x14ac:dyDescent="0.2">
      <c r="A408" s="2" t="s">
        <v>571</v>
      </c>
      <c r="B408" t="s">
        <v>329</v>
      </c>
      <c r="C408" s="1">
        <v>55</v>
      </c>
      <c r="D408">
        <v>25</v>
      </c>
      <c r="E408">
        <v>515</v>
      </c>
      <c r="F408" s="3">
        <v>12.5</v>
      </c>
    </row>
    <row r="409" spans="1:6" x14ac:dyDescent="0.2">
      <c r="A409" s="2" t="s">
        <v>573</v>
      </c>
      <c r="B409" t="s">
        <v>329</v>
      </c>
      <c r="C409" s="1">
        <v>55</v>
      </c>
      <c r="D409">
        <v>25</v>
      </c>
      <c r="E409">
        <v>550</v>
      </c>
      <c r="F409" s="3">
        <v>13.3</v>
      </c>
    </row>
    <row r="410" spans="1:6" x14ac:dyDescent="0.2">
      <c r="A410" s="2" t="s">
        <v>574</v>
      </c>
      <c r="B410" t="s">
        <v>329</v>
      </c>
      <c r="C410" s="1">
        <v>55</v>
      </c>
      <c r="D410">
        <v>25</v>
      </c>
      <c r="E410">
        <v>200</v>
      </c>
      <c r="F410" s="3">
        <v>4.8</v>
      </c>
    </row>
    <row r="411" spans="1:6" x14ac:dyDescent="0.2">
      <c r="A411" s="2" t="s">
        <v>572</v>
      </c>
      <c r="B411" t="s">
        <v>329</v>
      </c>
      <c r="C411" s="1">
        <v>55</v>
      </c>
      <c r="D411">
        <v>25</v>
      </c>
      <c r="E411">
        <v>255</v>
      </c>
      <c r="F411" s="3">
        <v>5.7</v>
      </c>
    </row>
    <row r="412" spans="1:6" x14ac:dyDescent="0.2">
      <c r="A412" s="2" t="s">
        <v>575</v>
      </c>
      <c r="B412" t="s">
        <v>329</v>
      </c>
      <c r="C412" s="1">
        <v>55</v>
      </c>
      <c r="D412">
        <v>25</v>
      </c>
      <c r="E412">
        <v>200</v>
      </c>
      <c r="F412" s="3">
        <v>4.8</v>
      </c>
    </row>
    <row r="413" spans="1:6" x14ac:dyDescent="0.2">
      <c r="A413" s="2" t="s">
        <v>576</v>
      </c>
      <c r="B413" t="s">
        <v>329</v>
      </c>
      <c r="C413" s="1">
        <v>55</v>
      </c>
      <c r="D413">
        <v>30</v>
      </c>
      <c r="E413">
        <v>515</v>
      </c>
      <c r="F413" s="3">
        <v>17</v>
      </c>
    </row>
    <row r="414" spans="1:6" x14ac:dyDescent="0.2">
      <c r="A414" s="2" t="s">
        <v>578</v>
      </c>
      <c r="B414" t="s">
        <v>329</v>
      </c>
      <c r="C414" s="1">
        <v>55</v>
      </c>
      <c r="D414">
        <v>30</v>
      </c>
      <c r="E414">
        <v>550</v>
      </c>
      <c r="F414" s="3">
        <v>18.2</v>
      </c>
    </row>
    <row r="415" spans="1:6" x14ac:dyDescent="0.2">
      <c r="A415" s="2" t="s">
        <v>579</v>
      </c>
      <c r="B415" t="s">
        <v>329</v>
      </c>
      <c r="C415" s="1">
        <v>55</v>
      </c>
      <c r="D415">
        <v>30</v>
      </c>
      <c r="E415">
        <v>200</v>
      </c>
      <c r="F415" s="3">
        <v>6.6</v>
      </c>
    </row>
    <row r="416" spans="1:6" x14ac:dyDescent="0.2">
      <c r="A416" s="2" t="s">
        <v>577</v>
      </c>
      <c r="B416" t="s">
        <v>329</v>
      </c>
      <c r="C416" s="1">
        <v>55</v>
      </c>
      <c r="D416">
        <v>30</v>
      </c>
      <c r="E416">
        <v>255</v>
      </c>
      <c r="F416" s="3">
        <v>7.9</v>
      </c>
    </row>
    <row r="417" spans="1:6" x14ac:dyDescent="0.2">
      <c r="A417" s="2" t="s">
        <v>580</v>
      </c>
      <c r="B417" t="s">
        <v>329</v>
      </c>
      <c r="C417" s="1">
        <v>55</v>
      </c>
      <c r="D417">
        <v>30</v>
      </c>
      <c r="E417">
        <v>200</v>
      </c>
      <c r="F417" s="3">
        <v>6.6</v>
      </c>
    </row>
    <row r="418" spans="1:6" x14ac:dyDescent="0.2">
      <c r="A418" s="2" t="s">
        <v>334</v>
      </c>
      <c r="B418" t="s">
        <v>329</v>
      </c>
      <c r="C418" s="1">
        <v>55</v>
      </c>
      <c r="D418">
        <v>25</v>
      </c>
      <c r="E418">
        <v>515</v>
      </c>
      <c r="F418" s="3">
        <v>10.8</v>
      </c>
    </row>
    <row r="419" spans="1:6" x14ac:dyDescent="0.2">
      <c r="A419" s="2" t="s">
        <v>336</v>
      </c>
      <c r="B419" t="s">
        <v>329</v>
      </c>
      <c r="C419" s="1">
        <v>55</v>
      </c>
      <c r="D419">
        <v>25</v>
      </c>
      <c r="E419">
        <v>550</v>
      </c>
      <c r="F419" s="3">
        <v>11.5</v>
      </c>
    </row>
    <row r="420" spans="1:6" x14ac:dyDescent="0.2">
      <c r="A420" s="2" t="s">
        <v>337</v>
      </c>
      <c r="B420" t="s">
        <v>329</v>
      </c>
      <c r="C420" s="1">
        <v>55</v>
      </c>
      <c r="D420">
        <v>25</v>
      </c>
      <c r="E420">
        <v>200</v>
      </c>
      <c r="F420" s="3">
        <v>4.2</v>
      </c>
    </row>
    <row r="421" spans="1:6" x14ac:dyDescent="0.2">
      <c r="A421" s="2" t="s">
        <v>335</v>
      </c>
      <c r="B421" t="s">
        <v>329</v>
      </c>
      <c r="C421" s="1">
        <v>55</v>
      </c>
      <c r="D421">
        <v>25</v>
      </c>
      <c r="E421">
        <v>255</v>
      </c>
      <c r="F421" s="3">
        <v>4.9000000000000004</v>
      </c>
    </row>
    <row r="422" spans="1:6" x14ac:dyDescent="0.2">
      <c r="A422" s="2" t="s">
        <v>338</v>
      </c>
      <c r="B422" t="s">
        <v>329</v>
      </c>
      <c r="C422" s="1">
        <v>55</v>
      </c>
      <c r="D422">
        <v>25</v>
      </c>
      <c r="E422">
        <v>200</v>
      </c>
      <c r="F422" s="3">
        <v>4.2</v>
      </c>
    </row>
    <row r="423" spans="1:6" x14ac:dyDescent="0.2">
      <c r="A423" s="2" t="s">
        <v>344</v>
      </c>
      <c r="B423" t="s">
        <v>329</v>
      </c>
      <c r="C423" s="1">
        <v>55</v>
      </c>
      <c r="D423">
        <v>25</v>
      </c>
      <c r="E423">
        <v>515</v>
      </c>
      <c r="F423" s="3">
        <v>11.3</v>
      </c>
    </row>
    <row r="424" spans="1:6" x14ac:dyDescent="0.2">
      <c r="A424" s="2" t="s">
        <v>346</v>
      </c>
      <c r="B424" t="s">
        <v>329</v>
      </c>
      <c r="C424" s="1">
        <v>55</v>
      </c>
      <c r="D424">
        <v>25</v>
      </c>
      <c r="E424">
        <v>550</v>
      </c>
      <c r="F424" s="3">
        <v>12.1</v>
      </c>
    </row>
    <row r="425" spans="1:6" x14ac:dyDescent="0.2">
      <c r="A425" s="2" t="s">
        <v>347</v>
      </c>
      <c r="B425" t="s">
        <v>329</v>
      </c>
      <c r="C425" s="1">
        <v>55</v>
      </c>
      <c r="D425">
        <v>25</v>
      </c>
      <c r="E425">
        <v>200</v>
      </c>
      <c r="F425" s="3">
        <v>4.4000000000000004</v>
      </c>
    </row>
    <row r="426" spans="1:6" x14ac:dyDescent="0.2">
      <c r="A426" s="2" t="s">
        <v>345</v>
      </c>
      <c r="B426" t="s">
        <v>329</v>
      </c>
      <c r="C426" s="1">
        <v>55</v>
      </c>
      <c r="D426">
        <v>25</v>
      </c>
      <c r="E426">
        <v>255</v>
      </c>
      <c r="F426" s="3">
        <v>5.3</v>
      </c>
    </row>
    <row r="427" spans="1:6" x14ac:dyDescent="0.2">
      <c r="A427" s="2" t="s">
        <v>348</v>
      </c>
      <c r="B427" t="s">
        <v>329</v>
      </c>
      <c r="C427" s="1">
        <v>55</v>
      </c>
      <c r="D427">
        <v>25</v>
      </c>
      <c r="E427">
        <v>200</v>
      </c>
      <c r="F427" s="3">
        <v>4.4000000000000004</v>
      </c>
    </row>
    <row r="428" spans="1:6" x14ac:dyDescent="0.2">
      <c r="A428" s="2" t="s">
        <v>349</v>
      </c>
      <c r="B428" t="s">
        <v>329</v>
      </c>
      <c r="C428" s="1">
        <v>55</v>
      </c>
      <c r="D428">
        <v>30</v>
      </c>
      <c r="E428">
        <v>515</v>
      </c>
      <c r="F428" s="3">
        <v>15.3</v>
      </c>
    </row>
    <row r="429" spans="1:6" x14ac:dyDescent="0.2">
      <c r="A429" s="2" t="s">
        <v>351</v>
      </c>
      <c r="B429" t="s">
        <v>329</v>
      </c>
      <c r="C429" s="1">
        <v>55</v>
      </c>
      <c r="D429">
        <v>30</v>
      </c>
      <c r="E429">
        <v>550</v>
      </c>
      <c r="F429" s="3">
        <v>16.399999999999999</v>
      </c>
    </row>
    <row r="430" spans="1:6" x14ac:dyDescent="0.2">
      <c r="A430" s="2" t="s">
        <v>352</v>
      </c>
      <c r="B430" t="s">
        <v>329</v>
      </c>
      <c r="C430" s="1">
        <v>55</v>
      </c>
      <c r="D430">
        <v>30</v>
      </c>
      <c r="E430">
        <v>200</v>
      </c>
      <c r="F430" s="3">
        <v>5.9</v>
      </c>
    </row>
    <row r="431" spans="1:6" x14ac:dyDescent="0.2">
      <c r="A431" s="2" t="s">
        <v>350</v>
      </c>
      <c r="B431" t="s">
        <v>329</v>
      </c>
      <c r="C431" s="1">
        <v>55</v>
      </c>
      <c r="D431">
        <v>30</v>
      </c>
      <c r="E431">
        <v>255</v>
      </c>
      <c r="F431" s="3">
        <v>7.3</v>
      </c>
    </row>
    <row r="432" spans="1:6" x14ac:dyDescent="0.2">
      <c r="A432" s="2" t="s">
        <v>353</v>
      </c>
      <c r="B432" t="s">
        <v>329</v>
      </c>
      <c r="C432" s="1">
        <v>55</v>
      </c>
      <c r="D432">
        <v>30</v>
      </c>
      <c r="E432">
        <v>200</v>
      </c>
      <c r="F432" s="3">
        <v>5.9</v>
      </c>
    </row>
    <row r="433" spans="1:6" x14ac:dyDescent="0.2">
      <c r="A433" s="2" t="s">
        <v>359</v>
      </c>
      <c r="B433" t="s">
        <v>329</v>
      </c>
      <c r="C433" s="1">
        <v>55</v>
      </c>
      <c r="D433">
        <v>40</v>
      </c>
      <c r="E433">
        <v>515</v>
      </c>
      <c r="F433" s="3">
        <v>18.100000000000001</v>
      </c>
    </row>
    <row r="434" spans="1:6" x14ac:dyDescent="0.2">
      <c r="A434" s="2" t="s">
        <v>361</v>
      </c>
      <c r="B434" t="s">
        <v>329</v>
      </c>
      <c r="C434" s="1">
        <v>55</v>
      </c>
      <c r="D434">
        <v>40</v>
      </c>
      <c r="E434">
        <v>550</v>
      </c>
      <c r="F434" s="3">
        <v>19.399999999999999</v>
      </c>
    </row>
    <row r="435" spans="1:6" x14ac:dyDescent="0.2">
      <c r="A435" s="2" t="s">
        <v>362</v>
      </c>
      <c r="B435" t="s">
        <v>329</v>
      </c>
      <c r="C435" s="1">
        <v>55</v>
      </c>
      <c r="D435">
        <v>40</v>
      </c>
      <c r="E435">
        <v>200</v>
      </c>
      <c r="F435" s="3">
        <v>7</v>
      </c>
    </row>
    <row r="436" spans="1:6" x14ac:dyDescent="0.2">
      <c r="A436" s="2" t="s">
        <v>360</v>
      </c>
      <c r="B436" t="s">
        <v>329</v>
      </c>
      <c r="C436" s="1">
        <v>55</v>
      </c>
      <c r="D436">
        <v>40</v>
      </c>
      <c r="E436">
        <v>255</v>
      </c>
      <c r="F436" s="3">
        <v>8.4</v>
      </c>
    </row>
    <row r="437" spans="1:6" x14ac:dyDescent="0.2">
      <c r="A437" s="2" t="s">
        <v>363</v>
      </c>
      <c r="B437" t="s">
        <v>329</v>
      </c>
      <c r="C437" s="1">
        <v>55</v>
      </c>
      <c r="D437">
        <v>40</v>
      </c>
      <c r="E437">
        <v>200</v>
      </c>
      <c r="F437" s="3">
        <v>7</v>
      </c>
    </row>
    <row r="438" spans="1:6" x14ac:dyDescent="0.2">
      <c r="A438" s="2" t="s">
        <v>328</v>
      </c>
      <c r="B438" t="s">
        <v>329</v>
      </c>
      <c r="C438" s="1">
        <v>55</v>
      </c>
      <c r="D438">
        <v>25</v>
      </c>
      <c r="E438">
        <v>515</v>
      </c>
      <c r="F438" s="3">
        <v>10.8</v>
      </c>
    </row>
    <row r="439" spans="1:6" x14ac:dyDescent="0.2">
      <c r="A439" s="2" t="s">
        <v>331</v>
      </c>
      <c r="B439" t="s">
        <v>329</v>
      </c>
      <c r="C439" s="1">
        <v>55</v>
      </c>
      <c r="D439">
        <v>25</v>
      </c>
      <c r="E439">
        <v>550</v>
      </c>
      <c r="F439" s="3">
        <v>11.5</v>
      </c>
    </row>
    <row r="440" spans="1:6" x14ac:dyDescent="0.2">
      <c r="A440" s="2" t="s">
        <v>332</v>
      </c>
      <c r="B440" t="s">
        <v>329</v>
      </c>
      <c r="C440" s="1">
        <v>55</v>
      </c>
      <c r="D440">
        <v>25</v>
      </c>
      <c r="E440">
        <v>200</v>
      </c>
      <c r="F440" s="3">
        <v>4.2</v>
      </c>
    </row>
    <row r="441" spans="1:6" x14ac:dyDescent="0.2">
      <c r="A441" s="2" t="s">
        <v>330</v>
      </c>
      <c r="B441" t="s">
        <v>329</v>
      </c>
      <c r="C441" s="1">
        <v>55</v>
      </c>
      <c r="D441">
        <v>25</v>
      </c>
      <c r="E441">
        <v>255</v>
      </c>
      <c r="F441" s="3">
        <v>4.9000000000000004</v>
      </c>
    </row>
    <row r="442" spans="1:6" x14ac:dyDescent="0.2">
      <c r="A442" s="2" t="s">
        <v>333</v>
      </c>
      <c r="B442" t="s">
        <v>329</v>
      </c>
      <c r="C442" s="1">
        <v>55</v>
      </c>
      <c r="D442">
        <v>25</v>
      </c>
      <c r="E442">
        <v>200</v>
      </c>
      <c r="F442" s="3">
        <v>4.2</v>
      </c>
    </row>
    <row r="443" spans="1:6" x14ac:dyDescent="0.2">
      <c r="A443" s="2" t="s">
        <v>339</v>
      </c>
      <c r="B443" t="s">
        <v>329</v>
      </c>
      <c r="C443" s="1">
        <v>55</v>
      </c>
      <c r="D443">
        <v>25</v>
      </c>
      <c r="E443">
        <v>515</v>
      </c>
      <c r="F443" s="3">
        <v>11.9</v>
      </c>
    </row>
    <row r="444" spans="1:6" x14ac:dyDescent="0.2">
      <c r="A444" s="2" t="s">
        <v>341</v>
      </c>
      <c r="B444" t="s">
        <v>329</v>
      </c>
      <c r="C444" s="1">
        <v>55</v>
      </c>
      <c r="D444">
        <v>25</v>
      </c>
      <c r="E444">
        <v>550</v>
      </c>
      <c r="F444" s="3">
        <v>12.7</v>
      </c>
    </row>
    <row r="445" spans="1:6" x14ac:dyDescent="0.2">
      <c r="A445" s="2" t="s">
        <v>342</v>
      </c>
      <c r="B445" t="s">
        <v>329</v>
      </c>
      <c r="C445" s="1">
        <v>55</v>
      </c>
      <c r="D445">
        <v>25</v>
      </c>
      <c r="E445">
        <v>200</v>
      </c>
      <c r="F445" s="3">
        <v>4.5999999999999996</v>
      </c>
    </row>
    <row r="446" spans="1:6" x14ac:dyDescent="0.2">
      <c r="A446" s="2" t="s">
        <v>340</v>
      </c>
      <c r="B446" t="s">
        <v>329</v>
      </c>
      <c r="C446" s="1">
        <v>55</v>
      </c>
      <c r="D446">
        <v>25</v>
      </c>
      <c r="E446">
        <v>255</v>
      </c>
      <c r="F446" s="3">
        <v>5.5</v>
      </c>
    </row>
    <row r="447" spans="1:6" x14ac:dyDescent="0.2">
      <c r="A447" s="2" t="s">
        <v>343</v>
      </c>
      <c r="B447" t="s">
        <v>329</v>
      </c>
      <c r="C447" s="1">
        <v>55</v>
      </c>
      <c r="D447">
        <v>25</v>
      </c>
      <c r="E447">
        <v>200</v>
      </c>
      <c r="F447" s="3">
        <v>4.5999999999999996</v>
      </c>
    </row>
    <row r="448" spans="1:6" x14ac:dyDescent="0.2">
      <c r="A448" s="2" t="s">
        <v>354</v>
      </c>
      <c r="B448" t="s">
        <v>329</v>
      </c>
      <c r="C448" s="1">
        <v>55</v>
      </c>
      <c r="D448">
        <v>35</v>
      </c>
      <c r="E448">
        <v>515</v>
      </c>
      <c r="F448" s="3">
        <v>17</v>
      </c>
    </row>
    <row r="449" spans="1:6" x14ac:dyDescent="0.2">
      <c r="A449" s="2" t="s">
        <v>356</v>
      </c>
      <c r="B449" t="s">
        <v>329</v>
      </c>
      <c r="C449" s="1">
        <v>55</v>
      </c>
      <c r="D449">
        <v>35</v>
      </c>
      <c r="E449">
        <v>550</v>
      </c>
      <c r="F449" s="3">
        <v>18.2</v>
      </c>
    </row>
    <row r="450" spans="1:6" x14ac:dyDescent="0.2">
      <c r="A450" s="2" t="s">
        <v>357</v>
      </c>
      <c r="B450" t="s">
        <v>329</v>
      </c>
      <c r="C450" s="1">
        <v>55</v>
      </c>
      <c r="D450">
        <v>35</v>
      </c>
      <c r="E450">
        <v>200</v>
      </c>
      <c r="F450" s="3">
        <v>6.6</v>
      </c>
    </row>
    <row r="451" spans="1:6" x14ac:dyDescent="0.2">
      <c r="A451" s="2" t="s">
        <v>355</v>
      </c>
      <c r="B451" t="s">
        <v>329</v>
      </c>
      <c r="C451" s="1">
        <v>55</v>
      </c>
      <c r="D451">
        <v>35</v>
      </c>
      <c r="E451">
        <v>255</v>
      </c>
      <c r="F451" s="3">
        <v>7.7</v>
      </c>
    </row>
    <row r="452" spans="1:6" x14ac:dyDescent="0.2">
      <c r="A452" s="2" t="s">
        <v>358</v>
      </c>
      <c r="B452" t="s">
        <v>329</v>
      </c>
      <c r="C452" s="1">
        <v>55</v>
      </c>
      <c r="D452">
        <v>35</v>
      </c>
      <c r="E452">
        <v>200</v>
      </c>
      <c r="F452" s="3">
        <v>6.6</v>
      </c>
    </row>
    <row r="453" spans="1:6" x14ac:dyDescent="0.2">
      <c r="A453" s="2" t="s">
        <v>436</v>
      </c>
      <c r="B453" t="s">
        <v>329</v>
      </c>
      <c r="C453" s="1">
        <v>105</v>
      </c>
      <c r="D453">
        <v>150</v>
      </c>
      <c r="E453">
        <v>515</v>
      </c>
      <c r="F453" s="3">
        <v>100.5</v>
      </c>
    </row>
    <row r="454" spans="1:6" x14ac:dyDescent="0.2">
      <c r="A454" s="2" t="s">
        <v>437</v>
      </c>
      <c r="B454" t="s">
        <v>329</v>
      </c>
      <c r="C454" s="1">
        <v>105</v>
      </c>
      <c r="D454">
        <v>150</v>
      </c>
      <c r="E454">
        <v>255</v>
      </c>
      <c r="F454" s="3">
        <v>49.8</v>
      </c>
    </row>
    <row r="455" spans="1:6" x14ac:dyDescent="0.2">
      <c r="A455" s="2" t="s">
        <v>817</v>
      </c>
      <c r="B455" t="s">
        <v>329</v>
      </c>
      <c r="C455" s="1">
        <v>79</v>
      </c>
      <c r="D455">
        <v>60</v>
      </c>
      <c r="E455">
        <v>515</v>
      </c>
      <c r="F455" s="3">
        <v>40.799999999999997</v>
      </c>
    </row>
    <row r="456" spans="1:6" x14ac:dyDescent="0.2">
      <c r="A456" s="2" t="s">
        <v>818</v>
      </c>
      <c r="B456" t="s">
        <v>329</v>
      </c>
      <c r="C456" s="1">
        <v>79</v>
      </c>
      <c r="D456">
        <v>60</v>
      </c>
      <c r="E456">
        <v>255</v>
      </c>
      <c r="F456" s="3">
        <v>20.3</v>
      </c>
    </row>
    <row r="457" spans="1:6" x14ac:dyDescent="0.2">
      <c r="A457" s="2" t="s">
        <v>819</v>
      </c>
      <c r="B457" t="s">
        <v>329</v>
      </c>
      <c r="C457" s="1">
        <v>79</v>
      </c>
      <c r="D457">
        <v>60</v>
      </c>
      <c r="E457">
        <v>200</v>
      </c>
      <c r="F457" s="3">
        <v>15.6</v>
      </c>
    </row>
    <row r="458" spans="1:6" x14ac:dyDescent="0.2">
      <c r="A458" s="2" t="s">
        <v>809</v>
      </c>
      <c r="B458" t="s">
        <v>329</v>
      </c>
      <c r="C458" s="1">
        <v>79</v>
      </c>
      <c r="D458">
        <v>60</v>
      </c>
      <c r="E458">
        <v>515</v>
      </c>
      <c r="F458" s="3">
        <v>39.700000000000003</v>
      </c>
    </row>
    <row r="459" spans="1:6" x14ac:dyDescent="0.2">
      <c r="A459" s="2" t="s">
        <v>811</v>
      </c>
      <c r="B459" t="s">
        <v>329</v>
      </c>
      <c r="C459" s="1">
        <v>79</v>
      </c>
      <c r="D459">
        <v>60</v>
      </c>
      <c r="E459">
        <v>550</v>
      </c>
      <c r="F459" s="3">
        <v>42.4</v>
      </c>
    </row>
    <row r="460" spans="1:6" x14ac:dyDescent="0.2">
      <c r="A460" s="2" t="s">
        <v>810</v>
      </c>
      <c r="B460" t="s">
        <v>329</v>
      </c>
      <c r="C460" s="1">
        <v>79</v>
      </c>
      <c r="D460">
        <v>60</v>
      </c>
      <c r="E460">
        <v>255</v>
      </c>
      <c r="F460" s="3">
        <v>20.3</v>
      </c>
    </row>
    <row r="461" spans="1:6" x14ac:dyDescent="0.2">
      <c r="A461" s="2" t="s">
        <v>812</v>
      </c>
      <c r="B461" t="s">
        <v>329</v>
      </c>
      <c r="C461" s="1">
        <v>79</v>
      </c>
      <c r="D461">
        <v>60</v>
      </c>
      <c r="E461">
        <v>200</v>
      </c>
      <c r="F461" s="3">
        <v>15.4</v>
      </c>
    </row>
    <row r="462" spans="1:6" x14ac:dyDescent="0.2">
      <c r="A462" s="2" t="s">
        <v>531</v>
      </c>
      <c r="B462" t="s">
        <v>329</v>
      </c>
      <c r="C462" s="1">
        <v>100</v>
      </c>
      <c r="D462">
        <v>25</v>
      </c>
      <c r="E462">
        <v>515</v>
      </c>
      <c r="F462" s="3">
        <v>17.100000000000001</v>
      </c>
    </row>
    <row r="463" spans="1:6" x14ac:dyDescent="0.2">
      <c r="A463" s="2" t="s">
        <v>533</v>
      </c>
      <c r="B463" t="s">
        <v>329</v>
      </c>
      <c r="C463" s="1">
        <v>100</v>
      </c>
      <c r="D463">
        <v>25</v>
      </c>
      <c r="E463">
        <v>550</v>
      </c>
      <c r="F463" s="3">
        <v>18.3</v>
      </c>
    </row>
    <row r="464" spans="1:6" x14ac:dyDescent="0.2">
      <c r="A464" s="2" t="s">
        <v>534</v>
      </c>
      <c r="B464" t="s">
        <v>329</v>
      </c>
      <c r="C464" s="1">
        <v>100</v>
      </c>
      <c r="D464">
        <v>25</v>
      </c>
      <c r="E464">
        <v>200</v>
      </c>
      <c r="F464" s="3">
        <v>6.7</v>
      </c>
    </row>
    <row r="465" spans="1:6" x14ac:dyDescent="0.2">
      <c r="A465" s="2" t="s">
        <v>532</v>
      </c>
      <c r="B465" t="s">
        <v>329</v>
      </c>
      <c r="C465" s="1">
        <v>100</v>
      </c>
      <c r="D465">
        <v>25</v>
      </c>
      <c r="E465">
        <v>255</v>
      </c>
      <c r="F465" s="3">
        <v>8.1999999999999993</v>
      </c>
    </row>
    <row r="466" spans="1:6" x14ac:dyDescent="0.2">
      <c r="A466" s="2" t="s">
        <v>535</v>
      </c>
      <c r="B466" t="s">
        <v>329</v>
      </c>
      <c r="C466" s="1">
        <v>100</v>
      </c>
      <c r="D466">
        <v>25</v>
      </c>
      <c r="E466">
        <v>200</v>
      </c>
      <c r="F466" s="3">
        <v>6.7</v>
      </c>
    </row>
    <row r="467" spans="1:6" x14ac:dyDescent="0.2">
      <c r="A467" s="2" t="s">
        <v>541</v>
      </c>
      <c r="B467" t="s">
        <v>329</v>
      </c>
      <c r="C467" s="1">
        <v>100</v>
      </c>
      <c r="D467">
        <v>25</v>
      </c>
      <c r="E467">
        <v>515</v>
      </c>
      <c r="F467" s="3">
        <v>20.2</v>
      </c>
    </row>
    <row r="468" spans="1:6" x14ac:dyDescent="0.2">
      <c r="A468" s="2" t="s">
        <v>543</v>
      </c>
      <c r="B468" t="s">
        <v>329</v>
      </c>
      <c r="C468" s="1">
        <v>100</v>
      </c>
      <c r="D468">
        <v>25</v>
      </c>
      <c r="E468">
        <v>550</v>
      </c>
      <c r="F468" s="3">
        <v>21.6</v>
      </c>
    </row>
    <row r="469" spans="1:6" x14ac:dyDescent="0.2">
      <c r="A469" s="2" t="s">
        <v>544</v>
      </c>
      <c r="B469" t="s">
        <v>329</v>
      </c>
      <c r="C469" s="1">
        <v>100</v>
      </c>
      <c r="D469">
        <v>25</v>
      </c>
      <c r="E469">
        <v>200</v>
      </c>
      <c r="F469" s="3">
        <v>7.8</v>
      </c>
    </row>
    <row r="470" spans="1:6" x14ac:dyDescent="0.2">
      <c r="A470" s="2" t="s">
        <v>542</v>
      </c>
      <c r="B470" t="s">
        <v>329</v>
      </c>
      <c r="C470" s="1">
        <v>100</v>
      </c>
      <c r="D470">
        <v>25</v>
      </c>
      <c r="E470">
        <v>255</v>
      </c>
      <c r="F470" s="3">
        <v>9.6999999999999993</v>
      </c>
    </row>
    <row r="471" spans="1:6" x14ac:dyDescent="0.2">
      <c r="A471" s="2" t="s">
        <v>545</v>
      </c>
      <c r="B471" t="s">
        <v>329</v>
      </c>
      <c r="C471" s="1">
        <v>100</v>
      </c>
      <c r="D471">
        <v>25</v>
      </c>
      <c r="E471">
        <v>200</v>
      </c>
      <c r="F471" s="3">
        <v>7.8</v>
      </c>
    </row>
    <row r="472" spans="1:6" x14ac:dyDescent="0.2">
      <c r="A472" s="2" t="s">
        <v>546</v>
      </c>
      <c r="B472" t="s">
        <v>329</v>
      </c>
      <c r="C472" s="1">
        <v>100</v>
      </c>
      <c r="D472">
        <v>25</v>
      </c>
      <c r="E472">
        <v>515</v>
      </c>
      <c r="F472" s="3">
        <v>21.9</v>
      </c>
    </row>
    <row r="473" spans="1:6" x14ac:dyDescent="0.2">
      <c r="A473" s="2" t="s">
        <v>548</v>
      </c>
      <c r="B473" t="s">
        <v>329</v>
      </c>
      <c r="C473" s="1">
        <v>100</v>
      </c>
      <c r="D473">
        <v>25</v>
      </c>
      <c r="E473">
        <v>550</v>
      </c>
      <c r="F473" s="3">
        <v>23.4</v>
      </c>
    </row>
    <row r="474" spans="1:6" x14ac:dyDescent="0.2">
      <c r="A474" s="2" t="s">
        <v>549</v>
      </c>
      <c r="B474" t="s">
        <v>329</v>
      </c>
      <c r="C474" s="1">
        <v>100</v>
      </c>
      <c r="D474">
        <v>25</v>
      </c>
      <c r="E474">
        <v>200</v>
      </c>
      <c r="F474" s="3">
        <v>8.5</v>
      </c>
    </row>
    <row r="475" spans="1:6" x14ac:dyDescent="0.2">
      <c r="A475" s="2" t="s">
        <v>547</v>
      </c>
      <c r="B475" t="s">
        <v>329</v>
      </c>
      <c r="C475" s="1">
        <v>100</v>
      </c>
      <c r="D475">
        <v>25</v>
      </c>
      <c r="E475">
        <v>255</v>
      </c>
      <c r="F475" s="3">
        <v>11.7</v>
      </c>
    </row>
    <row r="476" spans="1:6" x14ac:dyDescent="0.2">
      <c r="A476" s="2" t="s">
        <v>550</v>
      </c>
      <c r="B476" t="s">
        <v>329</v>
      </c>
      <c r="C476" s="1">
        <v>100</v>
      </c>
      <c r="D476">
        <v>25</v>
      </c>
      <c r="E476">
        <v>200</v>
      </c>
      <c r="F476" s="3">
        <v>8.5</v>
      </c>
    </row>
    <row r="477" spans="1:6" x14ac:dyDescent="0.2">
      <c r="A477" s="2" t="s">
        <v>462</v>
      </c>
      <c r="B477" t="s">
        <v>329</v>
      </c>
      <c r="C477" s="1">
        <v>100</v>
      </c>
      <c r="D477">
        <v>35</v>
      </c>
      <c r="E477">
        <v>515</v>
      </c>
      <c r="F477" s="3">
        <v>30.1</v>
      </c>
    </row>
    <row r="478" spans="1:6" x14ac:dyDescent="0.2">
      <c r="A478" s="2" t="s">
        <v>464</v>
      </c>
      <c r="B478" t="s">
        <v>329</v>
      </c>
      <c r="C478" s="1">
        <v>100</v>
      </c>
      <c r="D478">
        <v>35</v>
      </c>
      <c r="E478">
        <v>550</v>
      </c>
      <c r="F478" s="3">
        <v>32.1</v>
      </c>
    </row>
    <row r="479" spans="1:6" x14ac:dyDescent="0.2">
      <c r="A479" s="2" t="s">
        <v>465</v>
      </c>
      <c r="B479" t="s">
        <v>329</v>
      </c>
      <c r="C479" s="1">
        <v>100</v>
      </c>
      <c r="D479">
        <v>35</v>
      </c>
      <c r="E479">
        <v>200</v>
      </c>
      <c r="F479" s="3">
        <v>11.7</v>
      </c>
    </row>
    <row r="480" spans="1:6" x14ac:dyDescent="0.2">
      <c r="A480" s="2" t="s">
        <v>463</v>
      </c>
      <c r="B480" t="s">
        <v>329</v>
      </c>
      <c r="C480" s="1">
        <v>100</v>
      </c>
      <c r="D480">
        <v>35</v>
      </c>
      <c r="E480">
        <v>255</v>
      </c>
      <c r="F480" s="3">
        <v>15.7</v>
      </c>
    </row>
    <row r="481" spans="1:6" x14ac:dyDescent="0.2">
      <c r="A481" s="2" t="s">
        <v>466</v>
      </c>
      <c r="B481" t="s">
        <v>329</v>
      </c>
      <c r="C481" s="1">
        <v>100</v>
      </c>
      <c r="D481">
        <v>35</v>
      </c>
      <c r="E481">
        <v>200</v>
      </c>
      <c r="F481" s="3">
        <v>11.7</v>
      </c>
    </row>
    <row r="482" spans="1:6" x14ac:dyDescent="0.2">
      <c r="A482" s="2" t="s">
        <v>482</v>
      </c>
      <c r="B482" t="s">
        <v>329</v>
      </c>
      <c r="C482" s="1">
        <v>100</v>
      </c>
      <c r="D482">
        <v>105</v>
      </c>
      <c r="E482">
        <v>515</v>
      </c>
      <c r="F482" s="3">
        <v>80.099999999999994</v>
      </c>
    </row>
    <row r="483" spans="1:6" x14ac:dyDescent="0.2">
      <c r="A483" s="2" t="s">
        <v>483</v>
      </c>
      <c r="B483" t="s">
        <v>329</v>
      </c>
      <c r="C483" s="1">
        <v>100</v>
      </c>
      <c r="D483">
        <v>105</v>
      </c>
      <c r="E483">
        <v>255</v>
      </c>
      <c r="F483" s="3">
        <v>39.700000000000003</v>
      </c>
    </row>
    <row r="484" spans="1:6" x14ac:dyDescent="0.2">
      <c r="A484" s="2" t="s">
        <v>484</v>
      </c>
      <c r="B484" t="s">
        <v>329</v>
      </c>
      <c r="C484" s="1">
        <v>100</v>
      </c>
      <c r="D484">
        <v>130</v>
      </c>
      <c r="E484">
        <v>515</v>
      </c>
      <c r="F484" s="3">
        <v>92.5</v>
      </c>
    </row>
    <row r="485" spans="1:6" x14ac:dyDescent="0.2">
      <c r="A485" s="2" t="s">
        <v>485</v>
      </c>
      <c r="B485" t="s">
        <v>329</v>
      </c>
      <c r="C485" s="1">
        <v>100</v>
      </c>
      <c r="D485">
        <v>130</v>
      </c>
      <c r="E485">
        <v>255</v>
      </c>
      <c r="F485" s="3">
        <v>45.9</v>
      </c>
    </row>
    <row r="486" spans="1:6" x14ac:dyDescent="0.2">
      <c r="A486" s="2" t="s">
        <v>526</v>
      </c>
      <c r="B486" t="s">
        <v>329</v>
      </c>
      <c r="C486" s="1">
        <v>100</v>
      </c>
      <c r="D486">
        <v>25</v>
      </c>
      <c r="E486">
        <v>515</v>
      </c>
      <c r="F486" s="3">
        <v>17.100000000000001</v>
      </c>
    </row>
    <row r="487" spans="1:6" x14ac:dyDescent="0.2">
      <c r="A487" s="2" t="s">
        <v>528</v>
      </c>
      <c r="B487" t="s">
        <v>329</v>
      </c>
      <c r="C487" s="1">
        <v>100</v>
      </c>
      <c r="D487">
        <v>25</v>
      </c>
      <c r="E487">
        <v>550</v>
      </c>
      <c r="F487" s="3">
        <v>18.3</v>
      </c>
    </row>
    <row r="488" spans="1:6" x14ac:dyDescent="0.2">
      <c r="A488" s="2" t="s">
        <v>529</v>
      </c>
      <c r="B488" t="s">
        <v>329</v>
      </c>
      <c r="C488" s="1">
        <v>100</v>
      </c>
      <c r="D488">
        <v>25</v>
      </c>
      <c r="E488">
        <v>200</v>
      </c>
      <c r="F488" s="3">
        <v>6.7</v>
      </c>
    </row>
    <row r="489" spans="1:6" x14ac:dyDescent="0.2">
      <c r="A489" s="2" t="s">
        <v>527</v>
      </c>
      <c r="B489" t="s">
        <v>329</v>
      </c>
      <c r="C489" s="1">
        <v>100</v>
      </c>
      <c r="D489">
        <v>25</v>
      </c>
      <c r="E489">
        <v>255</v>
      </c>
      <c r="F489" s="3">
        <v>8.1999999999999993</v>
      </c>
    </row>
    <row r="490" spans="1:6" x14ac:dyDescent="0.2">
      <c r="A490" s="2" t="s">
        <v>530</v>
      </c>
      <c r="B490" t="s">
        <v>329</v>
      </c>
      <c r="C490" s="1">
        <v>100</v>
      </c>
      <c r="D490">
        <v>25</v>
      </c>
      <c r="E490">
        <v>200</v>
      </c>
      <c r="F490" s="3">
        <v>6.7</v>
      </c>
    </row>
    <row r="491" spans="1:6" x14ac:dyDescent="0.2">
      <c r="A491" s="2" t="s">
        <v>536</v>
      </c>
      <c r="B491" t="s">
        <v>329</v>
      </c>
      <c r="C491" s="1">
        <v>100</v>
      </c>
      <c r="D491">
        <v>25</v>
      </c>
      <c r="E491">
        <v>515</v>
      </c>
      <c r="F491" s="3">
        <v>20.3</v>
      </c>
    </row>
    <row r="492" spans="1:6" x14ac:dyDescent="0.2">
      <c r="A492" s="2" t="s">
        <v>538</v>
      </c>
      <c r="B492" t="s">
        <v>329</v>
      </c>
      <c r="C492" s="1">
        <v>100</v>
      </c>
      <c r="D492">
        <v>25</v>
      </c>
      <c r="E492">
        <v>550</v>
      </c>
      <c r="F492" s="3">
        <v>21.7</v>
      </c>
    </row>
    <row r="493" spans="1:6" x14ac:dyDescent="0.2">
      <c r="A493" s="2" t="s">
        <v>539</v>
      </c>
      <c r="B493" t="s">
        <v>329</v>
      </c>
      <c r="C493" s="1">
        <v>100</v>
      </c>
      <c r="D493">
        <v>25</v>
      </c>
      <c r="E493">
        <v>200</v>
      </c>
      <c r="F493" s="3">
        <v>7.9</v>
      </c>
    </row>
    <row r="494" spans="1:6" x14ac:dyDescent="0.2">
      <c r="A494" s="2" t="s">
        <v>537</v>
      </c>
      <c r="B494" t="s">
        <v>329</v>
      </c>
      <c r="C494" s="1">
        <v>100</v>
      </c>
      <c r="D494">
        <v>25</v>
      </c>
      <c r="E494">
        <v>255</v>
      </c>
      <c r="F494" s="3">
        <v>9.9</v>
      </c>
    </row>
    <row r="495" spans="1:6" x14ac:dyDescent="0.2">
      <c r="A495" s="2" t="s">
        <v>540</v>
      </c>
      <c r="B495" t="s">
        <v>329</v>
      </c>
      <c r="C495" s="1">
        <v>100</v>
      </c>
      <c r="D495">
        <v>25</v>
      </c>
      <c r="E495">
        <v>200</v>
      </c>
      <c r="F495" s="3">
        <v>7.9</v>
      </c>
    </row>
    <row r="496" spans="1:6" x14ac:dyDescent="0.2">
      <c r="A496" s="2" t="s">
        <v>551</v>
      </c>
      <c r="B496" t="s">
        <v>329</v>
      </c>
      <c r="C496" s="1">
        <v>100</v>
      </c>
      <c r="D496">
        <v>30</v>
      </c>
      <c r="E496">
        <v>515</v>
      </c>
      <c r="F496" s="3">
        <v>28.2</v>
      </c>
    </row>
    <row r="497" spans="1:6" x14ac:dyDescent="0.2">
      <c r="A497" s="2" t="s">
        <v>553</v>
      </c>
      <c r="B497" t="s">
        <v>329</v>
      </c>
      <c r="C497" s="1">
        <v>100</v>
      </c>
      <c r="D497">
        <v>30</v>
      </c>
      <c r="E497">
        <v>550</v>
      </c>
      <c r="F497" s="3">
        <v>30.2</v>
      </c>
    </row>
    <row r="498" spans="1:6" x14ac:dyDescent="0.2">
      <c r="A498" s="2" t="s">
        <v>554</v>
      </c>
      <c r="B498" t="s">
        <v>329</v>
      </c>
      <c r="C498" s="1">
        <v>100</v>
      </c>
      <c r="D498">
        <v>30</v>
      </c>
      <c r="E498">
        <v>200</v>
      </c>
      <c r="F498" s="3">
        <v>11</v>
      </c>
    </row>
    <row r="499" spans="1:6" x14ac:dyDescent="0.2">
      <c r="A499" s="2" t="s">
        <v>552</v>
      </c>
      <c r="B499" t="s">
        <v>329</v>
      </c>
      <c r="C499" s="1">
        <v>100</v>
      </c>
      <c r="D499">
        <v>30</v>
      </c>
      <c r="E499">
        <v>255</v>
      </c>
      <c r="F499" s="3">
        <v>13.7</v>
      </c>
    </row>
    <row r="500" spans="1:6" x14ac:dyDescent="0.2">
      <c r="A500" s="2" t="s">
        <v>555</v>
      </c>
      <c r="B500" t="s">
        <v>329</v>
      </c>
      <c r="C500" s="1">
        <v>100</v>
      </c>
      <c r="D500">
        <v>30</v>
      </c>
      <c r="E500">
        <v>200</v>
      </c>
      <c r="F500" s="3">
        <v>11</v>
      </c>
    </row>
    <row r="501" spans="1:6" x14ac:dyDescent="0.2">
      <c r="A501" s="2" t="s">
        <v>467</v>
      </c>
      <c r="B501" t="s">
        <v>329</v>
      </c>
      <c r="C501" s="1">
        <v>100</v>
      </c>
      <c r="D501">
        <v>40</v>
      </c>
      <c r="E501">
        <v>515</v>
      </c>
      <c r="F501" s="3">
        <v>36.4</v>
      </c>
    </row>
    <row r="502" spans="1:6" x14ac:dyDescent="0.2">
      <c r="A502" s="2" t="s">
        <v>469</v>
      </c>
      <c r="B502" t="s">
        <v>329</v>
      </c>
      <c r="C502" s="1">
        <v>100</v>
      </c>
      <c r="D502">
        <v>40</v>
      </c>
      <c r="E502">
        <v>550</v>
      </c>
      <c r="F502" s="3">
        <v>38.9</v>
      </c>
    </row>
    <row r="503" spans="1:6" x14ac:dyDescent="0.2">
      <c r="A503" s="2" t="s">
        <v>470</v>
      </c>
      <c r="B503" t="s">
        <v>329</v>
      </c>
      <c r="C503" s="1">
        <v>100</v>
      </c>
      <c r="D503">
        <v>40</v>
      </c>
      <c r="E503">
        <v>200</v>
      </c>
      <c r="F503" s="3">
        <v>14.1</v>
      </c>
    </row>
    <row r="504" spans="1:6" x14ac:dyDescent="0.2">
      <c r="A504" s="2" t="s">
        <v>468</v>
      </c>
      <c r="B504" t="s">
        <v>329</v>
      </c>
      <c r="C504" s="1">
        <v>100</v>
      </c>
      <c r="D504">
        <v>40</v>
      </c>
      <c r="E504">
        <v>255</v>
      </c>
      <c r="F504" s="3">
        <v>17.399999999999999</v>
      </c>
    </row>
    <row r="505" spans="1:6" x14ac:dyDescent="0.2">
      <c r="A505" s="2" t="s">
        <v>471</v>
      </c>
      <c r="B505" t="s">
        <v>329</v>
      </c>
      <c r="C505" s="1">
        <v>100</v>
      </c>
      <c r="D505">
        <v>40</v>
      </c>
      <c r="E505">
        <v>200</v>
      </c>
      <c r="F505" s="3">
        <v>14.1</v>
      </c>
    </row>
    <row r="506" spans="1:6" x14ac:dyDescent="0.2">
      <c r="A506" s="2" t="s">
        <v>472</v>
      </c>
      <c r="B506" t="s">
        <v>329</v>
      </c>
      <c r="C506" s="1">
        <v>100</v>
      </c>
      <c r="D506">
        <v>55</v>
      </c>
      <c r="E506">
        <v>515</v>
      </c>
      <c r="F506" s="3">
        <v>47.5</v>
      </c>
    </row>
    <row r="507" spans="1:6" x14ac:dyDescent="0.2">
      <c r="A507" s="2" t="s">
        <v>474</v>
      </c>
      <c r="B507" t="s">
        <v>329</v>
      </c>
      <c r="C507" s="1">
        <v>100</v>
      </c>
      <c r="D507">
        <v>55</v>
      </c>
      <c r="E507">
        <v>550</v>
      </c>
      <c r="F507" s="3">
        <v>50.8</v>
      </c>
    </row>
    <row r="508" spans="1:6" x14ac:dyDescent="0.2">
      <c r="A508" s="2" t="s">
        <v>475</v>
      </c>
      <c r="B508" t="s">
        <v>329</v>
      </c>
      <c r="C508" s="1">
        <v>100</v>
      </c>
      <c r="D508">
        <v>55</v>
      </c>
      <c r="E508">
        <v>200</v>
      </c>
      <c r="F508" s="3">
        <v>18.5</v>
      </c>
    </row>
    <row r="509" spans="1:6" x14ac:dyDescent="0.2">
      <c r="A509" s="2" t="s">
        <v>473</v>
      </c>
      <c r="B509" t="s">
        <v>329</v>
      </c>
      <c r="C509" s="1">
        <v>100</v>
      </c>
      <c r="D509">
        <v>55</v>
      </c>
      <c r="E509">
        <v>255</v>
      </c>
      <c r="F509" s="3">
        <v>23.1</v>
      </c>
    </row>
    <row r="510" spans="1:6" x14ac:dyDescent="0.2">
      <c r="A510" s="2" t="s">
        <v>476</v>
      </c>
      <c r="B510" t="s">
        <v>329</v>
      </c>
      <c r="C510" s="1">
        <v>100</v>
      </c>
      <c r="D510">
        <v>55</v>
      </c>
      <c r="E510">
        <v>200</v>
      </c>
      <c r="F510" s="3">
        <v>18.5</v>
      </c>
    </row>
    <row r="511" spans="1:6" x14ac:dyDescent="0.2">
      <c r="A511" s="2" t="s">
        <v>477</v>
      </c>
      <c r="B511" t="s">
        <v>329</v>
      </c>
      <c r="C511" s="1">
        <v>100</v>
      </c>
      <c r="D511">
        <v>65</v>
      </c>
      <c r="E511">
        <v>515</v>
      </c>
      <c r="F511" s="3">
        <v>54.2</v>
      </c>
    </row>
    <row r="512" spans="1:6" x14ac:dyDescent="0.2">
      <c r="A512" s="2" t="s">
        <v>479</v>
      </c>
      <c r="B512" t="s">
        <v>329</v>
      </c>
      <c r="C512" s="1">
        <v>100</v>
      </c>
      <c r="D512">
        <v>65</v>
      </c>
      <c r="E512">
        <v>550</v>
      </c>
      <c r="F512" s="3">
        <v>57.9</v>
      </c>
    </row>
    <row r="513" spans="1:6" x14ac:dyDescent="0.2">
      <c r="A513" s="2" t="s">
        <v>480</v>
      </c>
      <c r="B513" t="s">
        <v>329</v>
      </c>
      <c r="C513" s="1">
        <v>100</v>
      </c>
      <c r="D513">
        <v>65</v>
      </c>
      <c r="E513">
        <v>200</v>
      </c>
      <c r="F513" s="3">
        <v>21.1</v>
      </c>
    </row>
    <row r="514" spans="1:6" x14ac:dyDescent="0.2">
      <c r="A514" s="2" t="s">
        <v>478</v>
      </c>
      <c r="B514" t="s">
        <v>329</v>
      </c>
      <c r="C514" s="1">
        <v>100</v>
      </c>
      <c r="D514">
        <v>65</v>
      </c>
      <c r="E514">
        <v>255</v>
      </c>
      <c r="F514" s="3">
        <v>26.2</v>
      </c>
    </row>
    <row r="515" spans="1:6" x14ac:dyDescent="0.2">
      <c r="A515" s="2" t="s">
        <v>481</v>
      </c>
      <c r="B515" t="s">
        <v>329</v>
      </c>
      <c r="C515" s="1">
        <v>100</v>
      </c>
      <c r="D515">
        <v>65</v>
      </c>
      <c r="E515">
        <v>200</v>
      </c>
      <c r="F515" s="3">
        <v>21.1</v>
      </c>
    </row>
    <row r="516" spans="1:6" x14ac:dyDescent="0.2">
      <c r="A516" s="2" t="s">
        <v>429</v>
      </c>
      <c r="B516" t="s">
        <v>329</v>
      </c>
      <c r="C516" s="1">
        <v>100</v>
      </c>
      <c r="D516">
        <v>80</v>
      </c>
      <c r="E516">
        <v>515</v>
      </c>
      <c r="F516" s="3">
        <v>61.4</v>
      </c>
    </row>
    <row r="517" spans="1:6" x14ac:dyDescent="0.2">
      <c r="A517" s="2" t="s">
        <v>431</v>
      </c>
      <c r="B517" t="s">
        <v>329</v>
      </c>
      <c r="C517" s="1">
        <v>100</v>
      </c>
      <c r="D517">
        <v>80</v>
      </c>
      <c r="E517">
        <v>550</v>
      </c>
      <c r="F517" s="3">
        <v>65.5</v>
      </c>
    </row>
    <row r="518" spans="1:6" x14ac:dyDescent="0.2">
      <c r="A518" s="2" t="s">
        <v>432</v>
      </c>
      <c r="B518" t="s">
        <v>329</v>
      </c>
      <c r="C518" s="1">
        <v>100</v>
      </c>
      <c r="D518">
        <v>80</v>
      </c>
      <c r="E518">
        <v>200</v>
      </c>
      <c r="F518" s="3">
        <v>23.8</v>
      </c>
    </row>
    <row r="519" spans="1:6" x14ac:dyDescent="0.2">
      <c r="A519" s="2" t="s">
        <v>430</v>
      </c>
      <c r="B519" t="s">
        <v>329</v>
      </c>
      <c r="C519" s="1">
        <v>100</v>
      </c>
      <c r="D519">
        <v>80</v>
      </c>
      <c r="E519">
        <v>255</v>
      </c>
      <c r="F519" s="3">
        <v>29.8</v>
      </c>
    </row>
    <row r="520" spans="1:6" x14ac:dyDescent="0.2">
      <c r="A520" s="2" t="s">
        <v>433</v>
      </c>
      <c r="B520" t="s">
        <v>329</v>
      </c>
      <c r="C520" s="1">
        <v>100</v>
      </c>
      <c r="D520">
        <v>80</v>
      </c>
      <c r="E520">
        <v>200</v>
      </c>
      <c r="F520" s="3">
        <v>23.8</v>
      </c>
    </row>
    <row r="521" spans="1:6" x14ac:dyDescent="0.2">
      <c r="A521" s="2" t="s">
        <v>414</v>
      </c>
      <c r="B521" t="s">
        <v>329</v>
      </c>
      <c r="C521" s="1">
        <v>100</v>
      </c>
      <c r="D521">
        <v>45</v>
      </c>
      <c r="E521">
        <v>515</v>
      </c>
      <c r="F521" s="3">
        <v>37.5</v>
      </c>
    </row>
    <row r="522" spans="1:6" x14ac:dyDescent="0.2">
      <c r="A522" s="2" t="s">
        <v>416</v>
      </c>
      <c r="B522" t="s">
        <v>329</v>
      </c>
      <c r="C522" s="1">
        <v>100</v>
      </c>
      <c r="D522">
        <v>45</v>
      </c>
      <c r="E522">
        <v>550</v>
      </c>
      <c r="F522" s="3">
        <v>40.1</v>
      </c>
    </row>
    <row r="523" spans="1:6" x14ac:dyDescent="0.2">
      <c r="A523" s="2" t="s">
        <v>417</v>
      </c>
      <c r="B523" t="s">
        <v>329</v>
      </c>
      <c r="C523" s="1">
        <v>100</v>
      </c>
      <c r="D523">
        <v>45</v>
      </c>
      <c r="E523">
        <v>200</v>
      </c>
      <c r="F523" s="3">
        <v>14.6</v>
      </c>
    </row>
    <row r="524" spans="1:6" x14ac:dyDescent="0.2">
      <c r="A524" s="2" t="s">
        <v>415</v>
      </c>
      <c r="B524" t="s">
        <v>329</v>
      </c>
      <c r="C524" s="1">
        <v>100</v>
      </c>
      <c r="D524">
        <v>45</v>
      </c>
      <c r="E524">
        <v>255</v>
      </c>
      <c r="F524" s="3">
        <v>18.100000000000001</v>
      </c>
    </row>
    <row r="525" spans="1:6" x14ac:dyDescent="0.2">
      <c r="A525" s="2" t="s">
        <v>418</v>
      </c>
      <c r="B525" t="s">
        <v>329</v>
      </c>
      <c r="C525" s="1">
        <v>100</v>
      </c>
      <c r="D525">
        <v>45</v>
      </c>
      <c r="E525">
        <v>200</v>
      </c>
      <c r="F525" s="3">
        <v>14.6</v>
      </c>
    </row>
    <row r="526" spans="1:6" x14ac:dyDescent="0.2">
      <c r="A526" s="2" t="s">
        <v>419</v>
      </c>
      <c r="B526" t="s">
        <v>329</v>
      </c>
      <c r="C526" s="1">
        <v>100</v>
      </c>
      <c r="D526">
        <v>55</v>
      </c>
      <c r="E526">
        <v>515</v>
      </c>
      <c r="F526" s="3">
        <v>61.4</v>
      </c>
    </row>
    <row r="527" spans="1:6" x14ac:dyDescent="0.2">
      <c r="A527" s="2" t="s">
        <v>421</v>
      </c>
      <c r="B527" t="s">
        <v>329</v>
      </c>
      <c r="C527" s="1">
        <v>100</v>
      </c>
      <c r="D527">
        <v>55</v>
      </c>
      <c r="E527">
        <v>550</v>
      </c>
      <c r="F527" s="3">
        <v>65.5</v>
      </c>
    </row>
    <row r="528" spans="1:6" x14ac:dyDescent="0.2">
      <c r="A528" s="2" t="s">
        <v>422</v>
      </c>
      <c r="B528" t="s">
        <v>329</v>
      </c>
      <c r="C528" s="1">
        <v>100</v>
      </c>
      <c r="D528">
        <v>55</v>
      </c>
      <c r="E528">
        <v>200</v>
      </c>
      <c r="F528" s="3">
        <v>23.8</v>
      </c>
    </row>
    <row r="529" spans="1:6" x14ac:dyDescent="0.2">
      <c r="A529" s="2" t="s">
        <v>420</v>
      </c>
      <c r="B529" t="s">
        <v>329</v>
      </c>
      <c r="C529" s="1">
        <v>100</v>
      </c>
      <c r="D529">
        <v>55</v>
      </c>
      <c r="E529">
        <v>255</v>
      </c>
      <c r="F529" s="3">
        <v>29.8</v>
      </c>
    </row>
    <row r="530" spans="1:6" x14ac:dyDescent="0.2">
      <c r="A530" s="2" t="s">
        <v>423</v>
      </c>
      <c r="B530" t="s">
        <v>329</v>
      </c>
      <c r="C530" s="1">
        <v>100</v>
      </c>
      <c r="D530">
        <v>55</v>
      </c>
      <c r="E530">
        <v>200</v>
      </c>
      <c r="F530" s="3">
        <v>23.8</v>
      </c>
    </row>
    <row r="531" spans="1:6" x14ac:dyDescent="0.2">
      <c r="A531" s="2" t="s">
        <v>399</v>
      </c>
      <c r="B531" t="s">
        <v>329</v>
      </c>
      <c r="C531" s="1">
        <v>100</v>
      </c>
      <c r="D531">
        <v>80</v>
      </c>
      <c r="E531">
        <v>515</v>
      </c>
      <c r="F531" s="3">
        <v>54</v>
      </c>
    </row>
    <row r="532" spans="1:6" x14ac:dyDescent="0.2">
      <c r="A532" s="2" t="s">
        <v>401</v>
      </c>
      <c r="B532" t="s">
        <v>329</v>
      </c>
      <c r="C532" s="1">
        <v>100</v>
      </c>
      <c r="D532">
        <v>80</v>
      </c>
      <c r="E532">
        <v>550</v>
      </c>
      <c r="F532" s="3">
        <v>57.8</v>
      </c>
    </row>
    <row r="533" spans="1:6" x14ac:dyDescent="0.2">
      <c r="A533" s="2" t="s">
        <v>402</v>
      </c>
      <c r="B533" t="s">
        <v>329</v>
      </c>
      <c r="C533" s="1">
        <v>100</v>
      </c>
      <c r="D533">
        <v>80</v>
      </c>
      <c r="E533">
        <v>200</v>
      </c>
      <c r="F533" s="3">
        <v>20.5</v>
      </c>
    </row>
    <row r="534" spans="1:6" x14ac:dyDescent="0.2">
      <c r="A534" s="2" t="s">
        <v>400</v>
      </c>
      <c r="B534" t="s">
        <v>329</v>
      </c>
      <c r="C534" s="1">
        <v>100</v>
      </c>
      <c r="D534">
        <v>80</v>
      </c>
      <c r="E534">
        <v>255</v>
      </c>
      <c r="F534" s="3">
        <v>26.7</v>
      </c>
    </row>
    <row r="535" spans="1:6" x14ac:dyDescent="0.2">
      <c r="A535" s="2" t="s">
        <v>403</v>
      </c>
      <c r="B535" t="s">
        <v>329</v>
      </c>
      <c r="C535" s="1">
        <v>100</v>
      </c>
      <c r="D535">
        <v>80</v>
      </c>
      <c r="E535">
        <v>200</v>
      </c>
      <c r="F535" s="3">
        <v>20.5</v>
      </c>
    </row>
    <row r="536" spans="1:6" x14ac:dyDescent="0.2">
      <c r="A536" s="2" t="s">
        <v>521</v>
      </c>
      <c r="B536" t="s">
        <v>329</v>
      </c>
      <c r="C536" s="1">
        <v>100</v>
      </c>
      <c r="D536">
        <v>25</v>
      </c>
      <c r="E536">
        <v>515</v>
      </c>
      <c r="F536" s="3">
        <v>11.2</v>
      </c>
    </row>
    <row r="537" spans="1:6" x14ac:dyDescent="0.2">
      <c r="A537" s="2" t="s">
        <v>523</v>
      </c>
      <c r="B537" t="s">
        <v>329</v>
      </c>
      <c r="C537" s="1">
        <v>100</v>
      </c>
      <c r="D537">
        <v>25</v>
      </c>
      <c r="E537">
        <v>550</v>
      </c>
      <c r="F537" s="3">
        <v>12.1</v>
      </c>
    </row>
    <row r="538" spans="1:6" x14ac:dyDescent="0.2">
      <c r="A538" s="2" t="s">
        <v>524</v>
      </c>
      <c r="B538" t="s">
        <v>329</v>
      </c>
      <c r="C538" s="1">
        <v>100</v>
      </c>
      <c r="D538">
        <v>25</v>
      </c>
      <c r="E538">
        <v>200</v>
      </c>
      <c r="F538" s="3">
        <v>4.4000000000000004</v>
      </c>
    </row>
    <row r="539" spans="1:6" x14ac:dyDescent="0.2">
      <c r="A539" s="2" t="s">
        <v>522</v>
      </c>
      <c r="B539" t="s">
        <v>329</v>
      </c>
      <c r="C539" s="1">
        <v>100</v>
      </c>
      <c r="D539">
        <v>25</v>
      </c>
      <c r="E539">
        <v>255</v>
      </c>
      <c r="F539" s="3">
        <v>7.7</v>
      </c>
    </row>
    <row r="540" spans="1:6" x14ac:dyDescent="0.2">
      <c r="A540" s="2" t="s">
        <v>525</v>
      </c>
      <c r="B540" t="s">
        <v>329</v>
      </c>
      <c r="C540" s="1">
        <v>100</v>
      </c>
      <c r="D540">
        <v>25</v>
      </c>
      <c r="E540">
        <v>200</v>
      </c>
      <c r="F540" s="3">
        <v>4.4000000000000004</v>
      </c>
    </row>
    <row r="541" spans="1:6" x14ac:dyDescent="0.2">
      <c r="A541" s="2" t="s">
        <v>581</v>
      </c>
      <c r="B541" t="s">
        <v>329</v>
      </c>
      <c r="C541" s="1">
        <v>100</v>
      </c>
      <c r="D541">
        <v>25</v>
      </c>
      <c r="E541">
        <v>515</v>
      </c>
      <c r="F541" s="3">
        <v>17.100000000000001</v>
      </c>
    </row>
    <row r="542" spans="1:6" x14ac:dyDescent="0.2">
      <c r="A542" s="2" t="s">
        <v>583</v>
      </c>
      <c r="B542" t="s">
        <v>329</v>
      </c>
      <c r="C542" s="1">
        <v>100</v>
      </c>
      <c r="D542">
        <v>25</v>
      </c>
      <c r="E542">
        <v>550</v>
      </c>
      <c r="F542" s="3">
        <v>18.3</v>
      </c>
    </row>
    <row r="543" spans="1:6" x14ac:dyDescent="0.2">
      <c r="A543" s="2" t="s">
        <v>584</v>
      </c>
      <c r="B543" t="s">
        <v>329</v>
      </c>
      <c r="C543" s="1">
        <v>100</v>
      </c>
      <c r="D543">
        <v>25</v>
      </c>
      <c r="E543">
        <v>200</v>
      </c>
      <c r="F543" s="3">
        <v>6.7</v>
      </c>
    </row>
    <row r="544" spans="1:6" x14ac:dyDescent="0.2">
      <c r="A544" s="2" t="s">
        <v>582</v>
      </c>
      <c r="B544" t="s">
        <v>329</v>
      </c>
      <c r="C544" s="1">
        <v>100</v>
      </c>
      <c r="D544">
        <v>25</v>
      </c>
      <c r="E544">
        <v>255</v>
      </c>
      <c r="F544" s="3">
        <v>8.1999999999999993</v>
      </c>
    </row>
    <row r="545" spans="1:6" x14ac:dyDescent="0.2">
      <c r="A545" s="2" t="s">
        <v>585</v>
      </c>
      <c r="B545" t="s">
        <v>329</v>
      </c>
      <c r="C545" s="1">
        <v>100</v>
      </c>
      <c r="D545">
        <v>25</v>
      </c>
      <c r="E545">
        <v>200</v>
      </c>
      <c r="F545" s="3">
        <v>6.7</v>
      </c>
    </row>
    <row r="546" spans="1:6" x14ac:dyDescent="0.2">
      <c r="A546" s="2" t="s">
        <v>586</v>
      </c>
      <c r="B546" t="s">
        <v>329</v>
      </c>
      <c r="C546" s="1">
        <v>100</v>
      </c>
      <c r="D546">
        <v>25</v>
      </c>
      <c r="E546">
        <v>515</v>
      </c>
      <c r="F546" s="3">
        <v>17.100000000000001</v>
      </c>
    </row>
    <row r="547" spans="1:6" x14ac:dyDescent="0.2">
      <c r="A547" s="2" t="s">
        <v>588</v>
      </c>
      <c r="B547" t="s">
        <v>329</v>
      </c>
      <c r="C547" s="1">
        <v>100</v>
      </c>
      <c r="D547">
        <v>25</v>
      </c>
      <c r="E547">
        <v>550</v>
      </c>
      <c r="F547" s="3">
        <v>18.3</v>
      </c>
    </row>
    <row r="548" spans="1:6" x14ac:dyDescent="0.2">
      <c r="A548" s="2" t="s">
        <v>589</v>
      </c>
      <c r="B548" t="s">
        <v>329</v>
      </c>
      <c r="C548" s="1">
        <v>100</v>
      </c>
      <c r="D548">
        <v>25</v>
      </c>
      <c r="E548">
        <v>200</v>
      </c>
      <c r="F548" s="3">
        <v>6.7</v>
      </c>
    </row>
    <row r="549" spans="1:6" x14ac:dyDescent="0.2">
      <c r="A549" s="2" t="s">
        <v>587</v>
      </c>
      <c r="B549" t="s">
        <v>329</v>
      </c>
      <c r="C549" s="1">
        <v>100</v>
      </c>
      <c r="D549">
        <v>25</v>
      </c>
      <c r="E549">
        <v>255</v>
      </c>
      <c r="F549" s="3">
        <v>8.1999999999999993</v>
      </c>
    </row>
    <row r="550" spans="1:6" x14ac:dyDescent="0.2">
      <c r="A550" s="2" t="s">
        <v>590</v>
      </c>
      <c r="B550" t="s">
        <v>329</v>
      </c>
      <c r="C550" s="1">
        <v>100</v>
      </c>
      <c r="D550">
        <v>25</v>
      </c>
      <c r="E550">
        <v>200</v>
      </c>
      <c r="F550" s="3">
        <v>6.7</v>
      </c>
    </row>
    <row r="551" spans="1:6" x14ac:dyDescent="0.2">
      <c r="A551" s="2" t="s">
        <v>591</v>
      </c>
      <c r="B551" t="s">
        <v>329</v>
      </c>
      <c r="C551" s="1">
        <v>100</v>
      </c>
      <c r="D551">
        <v>25</v>
      </c>
      <c r="E551">
        <v>515</v>
      </c>
      <c r="F551" s="3">
        <v>20.3</v>
      </c>
    </row>
    <row r="552" spans="1:6" x14ac:dyDescent="0.2">
      <c r="A552" s="2" t="s">
        <v>593</v>
      </c>
      <c r="B552" t="s">
        <v>329</v>
      </c>
      <c r="C552" s="1">
        <v>100</v>
      </c>
      <c r="D552">
        <v>25</v>
      </c>
      <c r="E552">
        <v>550</v>
      </c>
      <c r="F552" s="3">
        <v>21.7</v>
      </c>
    </row>
    <row r="553" spans="1:6" x14ac:dyDescent="0.2">
      <c r="A553" s="2" t="s">
        <v>594</v>
      </c>
      <c r="B553" t="s">
        <v>329</v>
      </c>
      <c r="C553" s="1">
        <v>100</v>
      </c>
      <c r="D553">
        <v>25</v>
      </c>
      <c r="E553">
        <v>200</v>
      </c>
      <c r="F553" s="3">
        <v>7.9</v>
      </c>
    </row>
    <row r="554" spans="1:6" x14ac:dyDescent="0.2">
      <c r="A554" s="2" t="s">
        <v>592</v>
      </c>
      <c r="B554" t="s">
        <v>329</v>
      </c>
      <c r="C554" s="1">
        <v>100</v>
      </c>
      <c r="D554">
        <v>25</v>
      </c>
      <c r="E554">
        <v>255</v>
      </c>
      <c r="F554" s="3">
        <v>9.9</v>
      </c>
    </row>
    <row r="555" spans="1:6" x14ac:dyDescent="0.2">
      <c r="A555" s="2" t="s">
        <v>595</v>
      </c>
      <c r="B555" t="s">
        <v>329</v>
      </c>
      <c r="C555" s="1">
        <v>100</v>
      </c>
      <c r="D555">
        <v>25</v>
      </c>
      <c r="E555">
        <v>200</v>
      </c>
      <c r="F555" s="3">
        <v>7.9</v>
      </c>
    </row>
    <row r="556" spans="1:6" x14ac:dyDescent="0.2">
      <c r="A556" s="2" t="s">
        <v>596</v>
      </c>
      <c r="B556" t="s">
        <v>329</v>
      </c>
      <c r="C556" s="1">
        <v>100</v>
      </c>
      <c r="D556">
        <v>25</v>
      </c>
      <c r="E556">
        <v>515</v>
      </c>
      <c r="F556" s="3">
        <v>20.2</v>
      </c>
    </row>
    <row r="557" spans="1:6" x14ac:dyDescent="0.2">
      <c r="A557" s="2" t="s">
        <v>598</v>
      </c>
      <c r="B557" t="s">
        <v>329</v>
      </c>
      <c r="C557" s="1">
        <v>100</v>
      </c>
      <c r="D557">
        <v>25</v>
      </c>
      <c r="E557">
        <v>550</v>
      </c>
      <c r="F557" s="3">
        <v>21.6</v>
      </c>
    </row>
    <row r="558" spans="1:6" x14ac:dyDescent="0.2">
      <c r="A558" s="2" t="s">
        <v>599</v>
      </c>
      <c r="B558" t="s">
        <v>329</v>
      </c>
      <c r="C558" s="1">
        <v>100</v>
      </c>
      <c r="D558">
        <v>25</v>
      </c>
      <c r="E558">
        <v>200</v>
      </c>
      <c r="F558" s="3">
        <v>7.8</v>
      </c>
    </row>
    <row r="559" spans="1:6" x14ac:dyDescent="0.2">
      <c r="A559" s="2" t="s">
        <v>597</v>
      </c>
      <c r="B559" t="s">
        <v>329</v>
      </c>
      <c r="C559" s="1">
        <v>100</v>
      </c>
      <c r="D559">
        <v>25</v>
      </c>
      <c r="E559">
        <v>255</v>
      </c>
      <c r="F559" s="3">
        <v>9.6999999999999993</v>
      </c>
    </row>
    <row r="560" spans="1:6" x14ac:dyDescent="0.2">
      <c r="A560" s="2" t="s">
        <v>600</v>
      </c>
      <c r="B560" t="s">
        <v>329</v>
      </c>
      <c r="C560" s="1">
        <v>100</v>
      </c>
      <c r="D560">
        <v>25</v>
      </c>
      <c r="E560">
        <v>200</v>
      </c>
      <c r="F560" s="3">
        <v>7.8</v>
      </c>
    </row>
    <row r="561" spans="1:6" x14ac:dyDescent="0.2">
      <c r="A561" s="2" t="s">
        <v>601</v>
      </c>
      <c r="B561" t="s">
        <v>329</v>
      </c>
      <c r="C561" s="1">
        <v>100</v>
      </c>
      <c r="D561">
        <v>30</v>
      </c>
      <c r="E561">
        <v>515</v>
      </c>
      <c r="F561" s="3">
        <v>27.9</v>
      </c>
    </row>
    <row r="562" spans="1:6" x14ac:dyDescent="0.2">
      <c r="A562" s="2" t="s">
        <v>603</v>
      </c>
      <c r="B562" t="s">
        <v>329</v>
      </c>
      <c r="C562" s="1">
        <v>100</v>
      </c>
      <c r="D562">
        <v>30</v>
      </c>
      <c r="E562">
        <v>550</v>
      </c>
      <c r="F562" s="3">
        <v>29.8</v>
      </c>
    </row>
    <row r="563" spans="1:6" x14ac:dyDescent="0.2">
      <c r="A563" s="2" t="s">
        <v>604</v>
      </c>
      <c r="B563" t="s">
        <v>329</v>
      </c>
      <c r="C563" s="1">
        <v>100</v>
      </c>
      <c r="D563">
        <v>30</v>
      </c>
      <c r="E563">
        <v>200</v>
      </c>
      <c r="F563" s="3">
        <v>10.8</v>
      </c>
    </row>
    <row r="564" spans="1:6" x14ac:dyDescent="0.2">
      <c r="A564" s="2" t="s">
        <v>602</v>
      </c>
      <c r="B564" t="s">
        <v>329</v>
      </c>
      <c r="C564" s="1">
        <v>100</v>
      </c>
      <c r="D564">
        <v>30</v>
      </c>
      <c r="E564">
        <v>255</v>
      </c>
      <c r="F564" s="3">
        <v>13.9</v>
      </c>
    </row>
    <row r="565" spans="1:6" x14ac:dyDescent="0.2">
      <c r="A565" s="2" t="s">
        <v>605</v>
      </c>
      <c r="B565" t="s">
        <v>329</v>
      </c>
      <c r="C565" s="1">
        <v>100</v>
      </c>
      <c r="D565">
        <v>30</v>
      </c>
      <c r="E565">
        <v>200</v>
      </c>
      <c r="F565" s="3">
        <v>10.8</v>
      </c>
    </row>
    <row r="566" spans="1:6" x14ac:dyDescent="0.2">
      <c r="A566" s="2" t="s">
        <v>606</v>
      </c>
      <c r="B566" t="s">
        <v>329</v>
      </c>
      <c r="C566" s="1">
        <v>100</v>
      </c>
      <c r="D566">
        <v>35</v>
      </c>
      <c r="E566">
        <v>515</v>
      </c>
      <c r="F566" s="3">
        <v>32.6</v>
      </c>
    </row>
    <row r="567" spans="1:6" x14ac:dyDescent="0.2">
      <c r="A567" s="2" t="s">
        <v>608</v>
      </c>
      <c r="B567" t="s">
        <v>329</v>
      </c>
      <c r="C567" s="1">
        <v>100</v>
      </c>
      <c r="D567">
        <v>35</v>
      </c>
      <c r="E567">
        <v>550</v>
      </c>
      <c r="F567" s="3">
        <v>34.799999999999997</v>
      </c>
    </row>
    <row r="568" spans="1:6" x14ac:dyDescent="0.2">
      <c r="A568" s="2" t="s">
        <v>609</v>
      </c>
      <c r="B568" t="s">
        <v>329</v>
      </c>
      <c r="C568" s="1">
        <v>100</v>
      </c>
      <c r="D568">
        <v>35</v>
      </c>
      <c r="E568">
        <v>200</v>
      </c>
      <c r="F568" s="3">
        <v>12.6</v>
      </c>
    </row>
    <row r="569" spans="1:6" x14ac:dyDescent="0.2">
      <c r="A569" s="2" t="s">
        <v>607</v>
      </c>
      <c r="B569" t="s">
        <v>329</v>
      </c>
      <c r="C569" s="1">
        <v>100</v>
      </c>
      <c r="D569">
        <v>35</v>
      </c>
      <c r="E569">
        <v>255</v>
      </c>
      <c r="F569" s="3">
        <v>15.9</v>
      </c>
    </row>
    <row r="570" spans="1:6" x14ac:dyDescent="0.2">
      <c r="A570" s="2" t="s">
        <v>610</v>
      </c>
      <c r="B570" t="s">
        <v>329</v>
      </c>
      <c r="C570" s="1">
        <v>100</v>
      </c>
      <c r="D570">
        <v>35</v>
      </c>
      <c r="E570">
        <v>200</v>
      </c>
      <c r="F570" s="3">
        <v>12.6</v>
      </c>
    </row>
    <row r="571" spans="1:6" x14ac:dyDescent="0.2">
      <c r="A571" s="2" t="s">
        <v>369</v>
      </c>
      <c r="B571" t="s">
        <v>329</v>
      </c>
      <c r="C571" s="1">
        <v>100</v>
      </c>
      <c r="D571">
        <v>25</v>
      </c>
      <c r="E571">
        <v>515</v>
      </c>
      <c r="F571" s="3">
        <v>17</v>
      </c>
    </row>
    <row r="572" spans="1:6" x14ac:dyDescent="0.2">
      <c r="A572" s="2" t="s">
        <v>371</v>
      </c>
      <c r="B572" t="s">
        <v>329</v>
      </c>
      <c r="C572" s="1">
        <v>100</v>
      </c>
      <c r="D572">
        <v>25</v>
      </c>
      <c r="E572">
        <v>550</v>
      </c>
      <c r="F572" s="3">
        <v>18.2</v>
      </c>
    </row>
    <row r="573" spans="1:6" x14ac:dyDescent="0.2">
      <c r="A573" s="2" t="s">
        <v>372</v>
      </c>
      <c r="B573" t="s">
        <v>329</v>
      </c>
      <c r="C573" s="1">
        <v>100</v>
      </c>
      <c r="D573">
        <v>25</v>
      </c>
      <c r="E573">
        <v>200</v>
      </c>
      <c r="F573" s="3">
        <v>6.6</v>
      </c>
    </row>
    <row r="574" spans="1:6" x14ac:dyDescent="0.2">
      <c r="A574" s="2" t="s">
        <v>370</v>
      </c>
      <c r="B574" t="s">
        <v>329</v>
      </c>
      <c r="C574" s="1">
        <v>100</v>
      </c>
      <c r="D574">
        <v>25</v>
      </c>
      <c r="E574">
        <v>255</v>
      </c>
      <c r="F574" s="3">
        <v>7.9</v>
      </c>
    </row>
    <row r="575" spans="1:6" x14ac:dyDescent="0.2">
      <c r="A575" s="2" t="s">
        <v>373</v>
      </c>
      <c r="B575" t="s">
        <v>329</v>
      </c>
      <c r="C575" s="1">
        <v>100</v>
      </c>
      <c r="D575">
        <v>25</v>
      </c>
      <c r="E575">
        <v>200</v>
      </c>
      <c r="F575" s="3">
        <v>6.6</v>
      </c>
    </row>
    <row r="576" spans="1:6" x14ac:dyDescent="0.2">
      <c r="A576" s="2" t="s">
        <v>379</v>
      </c>
      <c r="B576" t="s">
        <v>329</v>
      </c>
      <c r="C576" s="1">
        <v>100</v>
      </c>
      <c r="D576">
        <v>25</v>
      </c>
      <c r="E576">
        <v>515</v>
      </c>
      <c r="F576" s="3">
        <v>19.7</v>
      </c>
    </row>
    <row r="577" spans="1:6" x14ac:dyDescent="0.2">
      <c r="A577" s="2" t="s">
        <v>381</v>
      </c>
      <c r="B577" t="s">
        <v>329</v>
      </c>
      <c r="C577" s="1">
        <v>100</v>
      </c>
      <c r="D577">
        <v>25</v>
      </c>
      <c r="E577">
        <v>550</v>
      </c>
      <c r="F577" s="3">
        <v>21.1</v>
      </c>
    </row>
    <row r="578" spans="1:6" x14ac:dyDescent="0.2">
      <c r="A578" s="2" t="s">
        <v>382</v>
      </c>
      <c r="B578" t="s">
        <v>329</v>
      </c>
      <c r="C578" s="1">
        <v>100</v>
      </c>
      <c r="D578">
        <v>25</v>
      </c>
      <c r="E578">
        <v>200</v>
      </c>
      <c r="F578" s="3">
        <v>7.7</v>
      </c>
    </row>
    <row r="579" spans="1:6" x14ac:dyDescent="0.2">
      <c r="A579" s="2" t="s">
        <v>380</v>
      </c>
      <c r="B579" t="s">
        <v>329</v>
      </c>
      <c r="C579" s="1">
        <v>100</v>
      </c>
      <c r="D579">
        <v>25</v>
      </c>
      <c r="E579">
        <v>255</v>
      </c>
      <c r="F579" s="3">
        <v>9.3000000000000007</v>
      </c>
    </row>
    <row r="580" spans="1:6" x14ac:dyDescent="0.2">
      <c r="A580" s="2" t="s">
        <v>383</v>
      </c>
      <c r="B580" t="s">
        <v>329</v>
      </c>
      <c r="C580" s="1">
        <v>100</v>
      </c>
      <c r="D580">
        <v>25</v>
      </c>
      <c r="E580">
        <v>200</v>
      </c>
      <c r="F580" s="3">
        <v>7.7</v>
      </c>
    </row>
    <row r="581" spans="1:6" x14ac:dyDescent="0.2">
      <c r="A581" s="2" t="s">
        <v>384</v>
      </c>
      <c r="B581" t="s">
        <v>329</v>
      </c>
      <c r="C581" s="1">
        <v>100</v>
      </c>
      <c r="D581">
        <v>30</v>
      </c>
      <c r="E581">
        <v>515</v>
      </c>
      <c r="F581" s="3">
        <v>27.5</v>
      </c>
    </row>
    <row r="582" spans="1:6" x14ac:dyDescent="0.2">
      <c r="A582" s="2" t="s">
        <v>386</v>
      </c>
      <c r="B582" t="s">
        <v>329</v>
      </c>
      <c r="C582" s="1">
        <v>100</v>
      </c>
      <c r="D582">
        <v>30</v>
      </c>
      <c r="E582">
        <v>550</v>
      </c>
      <c r="F582" s="3">
        <v>29.3</v>
      </c>
    </row>
    <row r="583" spans="1:6" x14ac:dyDescent="0.2">
      <c r="A583" s="2" t="s">
        <v>387</v>
      </c>
      <c r="B583" t="s">
        <v>329</v>
      </c>
      <c r="C583" s="1">
        <v>100</v>
      </c>
      <c r="D583">
        <v>30</v>
      </c>
      <c r="E583">
        <v>200</v>
      </c>
      <c r="F583" s="3">
        <v>10.7</v>
      </c>
    </row>
    <row r="584" spans="1:6" x14ac:dyDescent="0.2">
      <c r="A584" s="2" t="s">
        <v>385</v>
      </c>
      <c r="B584" t="s">
        <v>329</v>
      </c>
      <c r="C584" s="1">
        <v>100</v>
      </c>
      <c r="D584">
        <v>30</v>
      </c>
      <c r="E584">
        <v>255</v>
      </c>
      <c r="F584" s="3">
        <v>13</v>
      </c>
    </row>
    <row r="585" spans="1:6" x14ac:dyDescent="0.2">
      <c r="A585" s="2" t="s">
        <v>388</v>
      </c>
      <c r="B585" t="s">
        <v>329</v>
      </c>
      <c r="C585" s="1">
        <v>100</v>
      </c>
      <c r="D585">
        <v>30</v>
      </c>
      <c r="E585">
        <v>200</v>
      </c>
      <c r="F585" s="3">
        <v>10.7</v>
      </c>
    </row>
    <row r="586" spans="1:6" x14ac:dyDescent="0.2">
      <c r="A586" s="2" t="s">
        <v>394</v>
      </c>
      <c r="B586" t="s">
        <v>329</v>
      </c>
      <c r="C586" s="1">
        <v>100</v>
      </c>
      <c r="D586">
        <v>40</v>
      </c>
      <c r="E586">
        <v>515</v>
      </c>
      <c r="F586" s="3">
        <v>34.1</v>
      </c>
    </row>
    <row r="587" spans="1:6" x14ac:dyDescent="0.2">
      <c r="A587" s="2" t="s">
        <v>396</v>
      </c>
      <c r="B587" t="s">
        <v>329</v>
      </c>
      <c r="C587" s="1">
        <v>100</v>
      </c>
      <c r="D587">
        <v>40</v>
      </c>
      <c r="E587">
        <v>550</v>
      </c>
      <c r="F587" s="3">
        <v>36.5</v>
      </c>
    </row>
    <row r="588" spans="1:6" x14ac:dyDescent="0.2">
      <c r="A588" s="2" t="s">
        <v>397</v>
      </c>
      <c r="B588" t="s">
        <v>329</v>
      </c>
      <c r="C588" s="1">
        <v>100</v>
      </c>
      <c r="D588">
        <v>40</v>
      </c>
      <c r="E588">
        <v>200</v>
      </c>
      <c r="F588" s="3">
        <v>13.3</v>
      </c>
    </row>
    <row r="589" spans="1:6" x14ac:dyDescent="0.2">
      <c r="A589" s="2" t="s">
        <v>395</v>
      </c>
      <c r="B589" t="s">
        <v>329</v>
      </c>
      <c r="C589" s="1">
        <v>100</v>
      </c>
      <c r="D589">
        <v>40</v>
      </c>
      <c r="E589">
        <v>255</v>
      </c>
      <c r="F589" s="3">
        <v>16.3</v>
      </c>
    </row>
    <row r="590" spans="1:6" x14ac:dyDescent="0.2">
      <c r="A590" s="2" t="s">
        <v>398</v>
      </c>
      <c r="B590" t="s">
        <v>329</v>
      </c>
      <c r="C590" s="1">
        <v>100</v>
      </c>
      <c r="D590">
        <v>40</v>
      </c>
      <c r="E590">
        <v>200</v>
      </c>
      <c r="F590" s="3">
        <v>13.3</v>
      </c>
    </row>
    <row r="591" spans="1:6" x14ac:dyDescent="0.2">
      <c r="A591" s="2" t="s">
        <v>364</v>
      </c>
      <c r="B591" t="s">
        <v>329</v>
      </c>
      <c r="C591" s="1">
        <v>100</v>
      </c>
      <c r="D591">
        <v>25</v>
      </c>
      <c r="E591">
        <v>515</v>
      </c>
      <c r="F591" s="3">
        <v>17.2</v>
      </c>
    </row>
    <row r="592" spans="1:6" x14ac:dyDescent="0.2">
      <c r="A592" s="2" t="s">
        <v>366</v>
      </c>
      <c r="B592" t="s">
        <v>329</v>
      </c>
      <c r="C592" s="1">
        <v>100</v>
      </c>
      <c r="D592">
        <v>25</v>
      </c>
      <c r="E592">
        <v>550</v>
      </c>
      <c r="F592" s="3">
        <v>18.399999999999999</v>
      </c>
    </row>
    <row r="593" spans="1:6" x14ac:dyDescent="0.2">
      <c r="A593" s="2" t="s">
        <v>367</v>
      </c>
      <c r="B593" t="s">
        <v>329</v>
      </c>
      <c r="C593" s="1">
        <v>100</v>
      </c>
      <c r="D593">
        <v>25</v>
      </c>
      <c r="E593">
        <v>200</v>
      </c>
      <c r="F593" s="3">
        <v>6.7</v>
      </c>
    </row>
    <row r="594" spans="1:6" x14ac:dyDescent="0.2">
      <c r="A594" s="2" t="s">
        <v>365</v>
      </c>
      <c r="B594" t="s">
        <v>329</v>
      </c>
      <c r="C594" s="1">
        <v>100</v>
      </c>
      <c r="D594">
        <v>25</v>
      </c>
      <c r="E594">
        <v>255</v>
      </c>
      <c r="F594" s="3">
        <v>8.1999999999999993</v>
      </c>
    </row>
    <row r="595" spans="1:6" x14ac:dyDescent="0.2">
      <c r="A595" s="2" t="s">
        <v>368</v>
      </c>
      <c r="B595" t="s">
        <v>329</v>
      </c>
      <c r="C595" s="1">
        <v>100</v>
      </c>
      <c r="D595">
        <v>25</v>
      </c>
      <c r="E595">
        <v>200</v>
      </c>
      <c r="F595" s="3">
        <v>6.7</v>
      </c>
    </row>
    <row r="596" spans="1:6" x14ac:dyDescent="0.2">
      <c r="A596" s="2" t="s">
        <v>374</v>
      </c>
      <c r="B596" t="s">
        <v>329</v>
      </c>
      <c r="C596" s="1">
        <v>100</v>
      </c>
      <c r="D596">
        <v>25</v>
      </c>
      <c r="E596">
        <v>515</v>
      </c>
      <c r="F596" s="3">
        <v>20.100000000000001</v>
      </c>
    </row>
    <row r="597" spans="1:6" x14ac:dyDescent="0.2">
      <c r="A597" s="2" t="s">
        <v>376</v>
      </c>
      <c r="B597" t="s">
        <v>329</v>
      </c>
      <c r="C597" s="1">
        <v>100</v>
      </c>
      <c r="D597">
        <v>25</v>
      </c>
      <c r="E597">
        <v>550</v>
      </c>
      <c r="F597" s="3">
        <v>21.4</v>
      </c>
    </row>
    <row r="598" spans="1:6" x14ac:dyDescent="0.2">
      <c r="A598" s="2" t="s">
        <v>377</v>
      </c>
      <c r="B598" t="s">
        <v>329</v>
      </c>
      <c r="C598" s="1">
        <v>100</v>
      </c>
      <c r="D598">
        <v>25</v>
      </c>
      <c r="E598">
        <v>200</v>
      </c>
      <c r="F598" s="3">
        <v>7.8</v>
      </c>
    </row>
    <row r="599" spans="1:6" x14ac:dyDescent="0.2">
      <c r="A599" s="2" t="s">
        <v>375</v>
      </c>
      <c r="B599" t="s">
        <v>329</v>
      </c>
      <c r="C599" s="1">
        <v>100</v>
      </c>
      <c r="D599">
        <v>25</v>
      </c>
      <c r="E599">
        <v>255</v>
      </c>
      <c r="F599" s="3">
        <v>9.5</v>
      </c>
    </row>
    <row r="600" spans="1:6" x14ac:dyDescent="0.2">
      <c r="A600" s="2" t="s">
        <v>378</v>
      </c>
      <c r="B600" t="s">
        <v>329</v>
      </c>
      <c r="C600" s="1">
        <v>100</v>
      </c>
      <c r="D600">
        <v>25</v>
      </c>
      <c r="E600">
        <v>200</v>
      </c>
      <c r="F600" s="3">
        <v>7.8</v>
      </c>
    </row>
    <row r="601" spans="1:6" x14ac:dyDescent="0.2">
      <c r="A601" s="2" t="s">
        <v>389</v>
      </c>
      <c r="B601" t="s">
        <v>329</v>
      </c>
      <c r="C601" s="1">
        <v>100</v>
      </c>
      <c r="D601">
        <v>35</v>
      </c>
      <c r="E601">
        <v>515</v>
      </c>
      <c r="F601" s="3">
        <v>30.9</v>
      </c>
    </row>
    <row r="602" spans="1:6" x14ac:dyDescent="0.2">
      <c r="A602" s="2" t="s">
        <v>391</v>
      </c>
      <c r="B602" t="s">
        <v>329</v>
      </c>
      <c r="C602" s="1">
        <v>100</v>
      </c>
      <c r="D602">
        <v>35</v>
      </c>
      <c r="E602">
        <v>550</v>
      </c>
      <c r="F602" s="3">
        <v>33</v>
      </c>
    </row>
    <row r="603" spans="1:6" x14ac:dyDescent="0.2">
      <c r="A603" s="2" t="s">
        <v>392</v>
      </c>
      <c r="B603" t="s">
        <v>329</v>
      </c>
      <c r="C603" s="1">
        <v>100</v>
      </c>
      <c r="D603">
        <v>35</v>
      </c>
      <c r="E603">
        <v>200</v>
      </c>
      <c r="F603" s="3">
        <v>12</v>
      </c>
    </row>
    <row r="604" spans="1:6" x14ac:dyDescent="0.2">
      <c r="A604" s="2" t="s">
        <v>390</v>
      </c>
      <c r="B604" t="s">
        <v>329</v>
      </c>
      <c r="C604" s="1">
        <v>100</v>
      </c>
      <c r="D604">
        <v>35</v>
      </c>
      <c r="E604">
        <v>255</v>
      </c>
      <c r="F604" s="3">
        <v>14.8</v>
      </c>
    </row>
    <row r="605" spans="1:6" x14ac:dyDescent="0.2">
      <c r="A605" s="2" t="s">
        <v>393</v>
      </c>
      <c r="B605" t="s">
        <v>329</v>
      </c>
      <c r="C605" s="1">
        <v>100</v>
      </c>
      <c r="D605">
        <v>35</v>
      </c>
      <c r="E605">
        <v>200</v>
      </c>
      <c r="F605" s="3">
        <v>12</v>
      </c>
    </row>
    <row r="606" spans="1:6" x14ac:dyDescent="0.2">
      <c r="A606" s="2" t="s">
        <v>434</v>
      </c>
      <c r="B606" t="s">
        <v>329</v>
      </c>
      <c r="C606" s="1">
        <v>100</v>
      </c>
      <c r="D606">
        <v>110</v>
      </c>
      <c r="E606">
        <v>515</v>
      </c>
      <c r="F606" s="3">
        <v>69.400000000000006</v>
      </c>
    </row>
    <row r="607" spans="1:6" x14ac:dyDescent="0.2">
      <c r="A607" s="2" t="s">
        <v>435</v>
      </c>
      <c r="B607" t="s">
        <v>329</v>
      </c>
      <c r="C607" s="1">
        <v>100</v>
      </c>
      <c r="D607">
        <v>110</v>
      </c>
      <c r="E607">
        <v>255</v>
      </c>
      <c r="F607" s="3">
        <v>34.4</v>
      </c>
    </row>
    <row r="608" spans="1:6" x14ac:dyDescent="0.2">
      <c r="A608" s="2" t="s">
        <v>813</v>
      </c>
      <c r="B608" t="s">
        <v>329</v>
      </c>
      <c r="C608" s="1">
        <v>100</v>
      </c>
      <c r="D608">
        <v>60</v>
      </c>
      <c r="E608">
        <v>515</v>
      </c>
      <c r="F608" s="3">
        <v>50.6</v>
      </c>
    </row>
    <row r="609" spans="1:6" x14ac:dyDescent="0.2">
      <c r="A609" s="2" t="s">
        <v>815</v>
      </c>
      <c r="B609" t="s">
        <v>329</v>
      </c>
      <c r="C609" s="1">
        <v>100</v>
      </c>
      <c r="D609">
        <v>60</v>
      </c>
      <c r="E609">
        <v>550</v>
      </c>
      <c r="F609" s="3">
        <v>54.1</v>
      </c>
    </row>
    <row r="610" spans="1:6" x14ac:dyDescent="0.2">
      <c r="A610" s="2" t="s">
        <v>814</v>
      </c>
      <c r="B610" t="s">
        <v>329</v>
      </c>
      <c r="C610" s="1">
        <v>100</v>
      </c>
      <c r="D610">
        <v>60</v>
      </c>
      <c r="E610">
        <v>255</v>
      </c>
      <c r="F610" s="3">
        <v>24.5</v>
      </c>
    </row>
    <row r="611" spans="1:6" x14ac:dyDescent="0.2">
      <c r="A611" s="2" t="s">
        <v>816</v>
      </c>
      <c r="B611" t="s">
        <v>329</v>
      </c>
      <c r="C611" s="1">
        <v>100</v>
      </c>
      <c r="D611">
        <v>60</v>
      </c>
      <c r="E611">
        <v>200</v>
      </c>
      <c r="F611" s="3">
        <v>19.600000000000001</v>
      </c>
    </row>
    <row r="612" spans="1:6" x14ac:dyDescent="0.2">
      <c r="A612" s="2" t="s">
        <v>820</v>
      </c>
      <c r="B612" t="s">
        <v>329</v>
      </c>
      <c r="C612" s="1">
        <v>100</v>
      </c>
      <c r="D612">
        <v>60</v>
      </c>
      <c r="E612">
        <v>515</v>
      </c>
      <c r="F612" s="3">
        <v>51.2</v>
      </c>
    </row>
    <row r="613" spans="1:6" x14ac:dyDescent="0.2">
      <c r="A613" s="2" t="s">
        <v>821</v>
      </c>
      <c r="B613" t="s">
        <v>329</v>
      </c>
      <c r="C613" s="1">
        <v>100</v>
      </c>
      <c r="D613">
        <v>60</v>
      </c>
      <c r="E613">
        <v>255</v>
      </c>
      <c r="F613" s="3">
        <v>24.5</v>
      </c>
    </row>
    <row r="614" spans="1:6" x14ac:dyDescent="0.2">
      <c r="A614" s="2" t="s">
        <v>822</v>
      </c>
      <c r="B614" t="s">
        <v>329</v>
      </c>
      <c r="C614" s="1">
        <v>100</v>
      </c>
      <c r="D614">
        <v>60</v>
      </c>
      <c r="E614">
        <v>200</v>
      </c>
      <c r="F614" s="3">
        <v>19.899999999999999</v>
      </c>
    </row>
    <row r="615" spans="1:6" x14ac:dyDescent="0.2">
      <c r="A615" s="2" t="s">
        <v>714</v>
      </c>
      <c r="B615" t="s">
        <v>329</v>
      </c>
      <c r="C615" s="1">
        <v>55</v>
      </c>
      <c r="D615">
        <v>25</v>
      </c>
      <c r="E615">
        <v>515</v>
      </c>
      <c r="F615" s="3">
        <v>10.8</v>
      </c>
    </row>
    <row r="616" spans="1:6" x14ac:dyDescent="0.2">
      <c r="A616" s="2" t="s">
        <v>715</v>
      </c>
      <c r="B616" t="s">
        <v>329</v>
      </c>
      <c r="C616" s="1">
        <v>55</v>
      </c>
      <c r="D616">
        <v>25</v>
      </c>
      <c r="E616">
        <v>550</v>
      </c>
      <c r="F616" s="3">
        <v>11.5</v>
      </c>
    </row>
    <row r="617" spans="1:6" x14ac:dyDescent="0.2">
      <c r="A617" s="2" t="s">
        <v>716</v>
      </c>
      <c r="B617" t="s">
        <v>329</v>
      </c>
      <c r="C617" s="1">
        <v>55</v>
      </c>
      <c r="D617">
        <v>25</v>
      </c>
      <c r="E617">
        <v>200</v>
      </c>
      <c r="F617" s="3">
        <v>4.2</v>
      </c>
    </row>
    <row r="618" spans="1:6" x14ac:dyDescent="0.2">
      <c r="A618" s="2" t="s">
        <v>717</v>
      </c>
      <c r="B618" t="s">
        <v>329</v>
      </c>
      <c r="C618" s="1">
        <v>55</v>
      </c>
      <c r="D618">
        <v>25</v>
      </c>
      <c r="E618">
        <v>200</v>
      </c>
      <c r="F618" s="3">
        <v>4.2</v>
      </c>
    </row>
    <row r="619" spans="1:6" x14ac:dyDescent="0.2">
      <c r="A619" s="2" t="s">
        <v>722</v>
      </c>
      <c r="B619" t="s">
        <v>329</v>
      </c>
      <c r="C619" s="1">
        <v>55</v>
      </c>
      <c r="D619">
        <v>25</v>
      </c>
      <c r="E619">
        <v>515</v>
      </c>
      <c r="F619" s="3">
        <v>12.5</v>
      </c>
    </row>
    <row r="620" spans="1:6" x14ac:dyDescent="0.2">
      <c r="A620" s="2" t="s">
        <v>723</v>
      </c>
      <c r="B620" t="s">
        <v>329</v>
      </c>
      <c r="C620" s="1">
        <v>55</v>
      </c>
      <c r="D620">
        <v>25</v>
      </c>
      <c r="E620">
        <v>550</v>
      </c>
      <c r="F620" s="3">
        <v>13.3</v>
      </c>
    </row>
    <row r="621" spans="1:6" x14ac:dyDescent="0.2">
      <c r="A621" s="2" t="s">
        <v>724</v>
      </c>
      <c r="B621" t="s">
        <v>329</v>
      </c>
      <c r="C621" s="1">
        <v>55</v>
      </c>
      <c r="D621">
        <v>25</v>
      </c>
      <c r="E621">
        <v>200</v>
      </c>
      <c r="F621" s="3">
        <v>4.8</v>
      </c>
    </row>
    <row r="622" spans="1:6" x14ac:dyDescent="0.2">
      <c r="A622" s="2" t="s">
        <v>725</v>
      </c>
      <c r="B622" t="s">
        <v>329</v>
      </c>
      <c r="C622" s="1">
        <v>55</v>
      </c>
      <c r="D622">
        <v>25</v>
      </c>
      <c r="E622">
        <v>200</v>
      </c>
      <c r="F622" s="3">
        <v>4.8</v>
      </c>
    </row>
    <row r="623" spans="1:6" x14ac:dyDescent="0.2">
      <c r="A623" s="2" t="s">
        <v>726</v>
      </c>
      <c r="B623" t="s">
        <v>329</v>
      </c>
      <c r="C623" s="1">
        <v>55</v>
      </c>
      <c r="D623">
        <v>25</v>
      </c>
      <c r="E623">
        <v>515</v>
      </c>
      <c r="F623" s="3">
        <v>12.5</v>
      </c>
    </row>
    <row r="624" spans="1:6" x14ac:dyDescent="0.2">
      <c r="A624" s="2" t="s">
        <v>727</v>
      </c>
      <c r="B624" t="s">
        <v>329</v>
      </c>
      <c r="C624" s="1">
        <v>55</v>
      </c>
      <c r="D624">
        <v>25</v>
      </c>
      <c r="E624">
        <v>550</v>
      </c>
      <c r="F624" s="3">
        <v>13.3</v>
      </c>
    </row>
    <row r="625" spans="1:6" x14ac:dyDescent="0.2">
      <c r="A625" s="2" t="s">
        <v>728</v>
      </c>
      <c r="B625" t="s">
        <v>329</v>
      </c>
      <c r="C625" s="1">
        <v>55</v>
      </c>
      <c r="D625">
        <v>25</v>
      </c>
      <c r="E625">
        <v>200</v>
      </c>
      <c r="F625" s="3">
        <v>4.8</v>
      </c>
    </row>
    <row r="626" spans="1:6" x14ac:dyDescent="0.2">
      <c r="A626" s="2" t="s">
        <v>729</v>
      </c>
      <c r="B626" t="s">
        <v>329</v>
      </c>
      <c r="C626" s="1">
        <v>55</v>
      </c>
      <c r="D626">
        <v>25</v>
      </c>
      <c r="E626">
        <v>200</v>
      </c>
      <c r="F626" s="3">
        <v>4.8</v>
      </c>
    </row>
    <row r="627" spans="1:6" x14ac:dyDescent="0.2">
      <c r="A627" s="2" t="s">
        <v>682</v>
      </c>
      <c r="B627" t="s">
        <v>329</v>
      </c>
      <c r="C627" s="1">
        <v>55</v>
      </c>
      <c r="D627">
        <v>25</v>
      </c>
      <c r="E627">
        <v>515</v>
      </c>
      <c r="F627" s="3">
        <v>12.5</v>
      </c>
    </row>
    <row r="628" spans="1:6" x14ac:dyDescent="0.2">
      <c r="A628" s="2" t="s">
        <v>683</v>
      </c>
      <c r="B628" t="s">
        <v>329</v>
      </c>
      <c r="C628" s="1">
        <v>55</v>
      </c>
      <c r="D628">
        <v>25</v>
      </c>
      <c r="E628">
        <v>550</v>
      </c>
      <c r="F628" s="3">
        <v>13.3</v>
      </c>
    </row>
    <row r="629" spans="1:6" x14ac:dyDescent="0.2">
      <c r="A629" s="2" t="s">
        <v>684</v>
      </c>
      <c r="B629" t="s">
        <v>329</v>
      </c>
      <c r="C629" s="1">
        <v>55</v>
      </c>
      <c r="D629">
        <v>25</v>
      </c>
      <c r="E629">
        <v>200</v>
      </c>
      <c r="F629" s="3">
        <v>4.8</v>
      </c>
    </row>
    <row r="630" spans="1:6" x14ac:dyDescent="0.2">
      <c r="A630" s="2" t="s">
        <v>685</v>
      </c>
      <c r="B630" t="s">
        <v>329</v>
      </c>
      <c r="C630" s="1">
        <v>55</v>
      </c>
      <c r="D630">
        <v>25</v>
      </c>
      <c r="E630">
        <v>200</v>
      </c>
      <c r="F630" s="3">
        <v>4.8</v>
      </c>
    </row>
    <row r="631" spans="1:6" x14ac:dyDescent="0.2">
      <c r="A631" s="2" t="s">
        <v>686</v>
      </c>
      <c r="B631" t="s">
        <v>329</v>
      </c>
      <c r="C631" s="1">
        <v>55</v>
      </c>
      <c r="D631">
        <v>25</v>
      </c>
      <c r="E631">
        <v>515</v>
      </c>
      <c r="F631" s="3">
        <v>12.5</v>
      </c>
    </row>
    <row r="632" spans="1:6" x14ac:dyDescent="0.2">
      <c r="A632" s="2" t="s">
        <v>687</v>
      </c>
      <c r="B632" t="s">
        <v>329</v>
      </c>
      <c r="C632" s="1">
        <v>55</v>
      </c>
      <c r="D632">
        <v>25</v>
      </c>
      <c r="E632">
        <v>550</v>
      </c>
      <c r="F632" s="3">
        <v>13.3</v>
      </c>
    </row>
    <row r="633" spans="1:6" x14ac:dyDescent="0.2">
      <c r="A633" s="2" t="s">
        <v>688</v>
      </c>
      <c r="B633" t="s">
        <v>329</v>
      </c>
      <c r="C633" s="1">
        <v>55</v>
      </c>
      <c r="D633">
        <v>25</v>
      </c>
      <c r="E633">
        <v>200</v>
      </c>
      <c r="F633" s="3">
        <v>4.8</v>
      </c>
    </row>
    <row r="634" spans="1:6" x14ac:dyDescent="0.2">
      <c r="A634" s="2" t="s">
        <v>689</v>
      </c>
      <c r="B634" t="s">
        <v>329</v>
      </c>
      <c r="C634" s="1">
        <v>55</v>
      </c>
      <c r="D634">
        <v>25</v>
      </c>
      <c r="E634">
        <v>200</v>
      </c>
      <c r="F634" s="3">
        <v>4.8</v>
      </c>
    </row>
    <row r="635" spans="1:6" x14ac:dyDescent="0.2">
      <c r="A635" s="2" t="s">
        <v>690</v>
      </c>
      <c r="B635" t="s">
        <v>329</v>
      </c>
      <c r="C635" s="1">
        <v>55</v>
      </c>
      <c r="D635">
        <v>25</v>
      </c>
      <c r="E635">
        <v>515</v>
      </c>
      <c r="F635" s="3">
        <v>14.7</v>
      </c>
    </row>
    <row r="636" spans="1:6" x14ac:dyDescent="0.2">
      <c r="A636" s="2" t="s">
        <v>691</v>
      </c>
      <c r="B636" t="s">
        <v>329</v>
      </c>
      <c r="C636" s="1">
        <v>55</v>
      </c>
      <c r="D636">
        <v>25</v>
      </c>
      <c r="E636">
        <v>550</v>
      </c>
      <c r="F636" s="3">
        <v>15.7</v>
      </c>
    </row>
    <row r="637" spans="1:6" x14ac:dyDescent="0.2">
      <c r="A637" s="2" t="s">
        <v>692</v>
      </c>
      <c r="B637" t="s">
        <v>329</v>
      </c>
      <c r="C637" s="1">
        <v>55</v>
      </c>
      <c r="D637">
        <v>25</v>
      </c>
      <c r="E637">
        <v>200</v>
      </c>
      <c r="F637" s="3">
        <v>5.7</v>
      </c>
    </row>
    <row r="638" spans="1:6" x14ac:dyDescent="0.2">
      <c r="A638" s="2" t="s">
        <v>693</v>
      </c>
      <c r="B638" t="s">
        <v>329</v>
      </c>
      <c r="C638" s="1">
        <v>55</v>
      </c>
      <c r="D638">
        <v>25</v>
      </c>
      <c r="E638">
        <v>200</v>
      </c>
      <c r="F638" s="3">
        <v>5.7</v>
      </c>
    </row>
    <row r="639" spans="1:6" x14ac:dyDescent="0.2">
      <c r="A639" s="2" t="s">
        <v>694</v>
      </c>
      <c r="B639" t="s">
        <v>329</v>
      </c>
      <c r="C639" s="1">
        <v>55</v>
      </c>
      <c r="D639">
        <v>30</v>
      </c>
      <c r="E639">
        <v>515</v>
      </c>
      <c r="F639" s="3">
        <v>17</v>
      </c>
    </row>
    <row r="640" spans="1:6" x14ac:dyDescent="0.2">
      <c r="A640" s="2" t="s">
        <v>695</v>
      </c>
      <c r="B640" t="s">
        <v>329</v>
      </c>
      <c r="C640" s="1">
        <v>55</v>
      </c>
      <c r="D640">
        <v>30</v>
      </c>
      <c r="E640">
        <v>550</v>
      </c>
      <c r="F640" s="3">
        <v>18.2</v>
      </c>
    </row>
    <row r="641" spans="1:6" x14ac:dyDescent="0.2">
      <c r="A641" s="2" t="s">
        <v>696</v>
      </c>
      <c r="B641" t="s">
        <v>329</v>
      </c>
      <c r="C641" s="1">
        <v>55</v>
      </c>
      <c r="D641">
        <v>30</v>
      </c>
      <c r="E641">
        <v>200</v>
      </c>
      <c r="F641" s="3">
        <v>6.6</v>
      </c>
    </row>
    <row r="642" spans="1:6" x14ac:dyDescent="0.2">
      <c r="A642" s="2" t="s">
        <v>697</v>
      </c>
      <c r="B642" t="s">
        <v>329</v>
      </c>
      <c r="C642" s="1">
        <v>55</v>
      </c>
      <c r="D642">
        <v>30</v>
      </c>
      <c r="E642">
        <v>200</v>
      </c>
      <c r="F642" s="3">
        <v>6.6</v>
      </c>
    </row>
    <row r="643" spans="1:6" x14ac:dyDescent="0.2">
      <c r="A643" s="2" t="s">
        <v>650</v>
      </c>
      <c r="B643" t="s">
        <v>329</v>
      </c>
      <c r="C643" s="1">
        <v>55</v>
      </c>
      <c r="D643">
        <v>35</v>
      </c>
      <c r="E643">
        <v>515</v>
      </c>
      <c r="F643" s="3">
        <v>18.100000000000001</v>
      </c>
    </row>
    <row r="644" spans="1:6" x14ac:dyDescent="0.2">
      <c r="A644" s="2" t="s">
        <v>651</v>
      </c>
      <c r="B644" t="s">
        <v>329</v>
      </c>
      <c r="C644" s="1">
        <v>55</v>
      </c>
      <c r="D644">
        <v>35</v>
      </c>
      <c r="E644">
        <v>550</v>
      </c>
      <c r="F644" s="3">
        <v>19.399999999999999</v>
      </c>
    </row>
    <row r="645" spans="1:6" x14ac:dyDescent="0.2">
      <c r="A645" s="2" t="s">
        <v>652</v>
      </c>
      <c r="B645" t="s">
        <v>329</v>
      </c>
      <c r="C645" s="1">
        <v>55</v>
      </c>
      <c r="D645">
        <v>35</v>
      </c>
      <c r="E645">
        <v>200</v>
      </c>
      <c r="F645" s="3">
        <v>7</v>
      </c>
    </row>
    <row r="646" spans="1:6" x14ac:dyDescent="0.2">
      <c r="A646" s="2" t="s">
        <v>653</v>
      </c>
      <c r="B646" t="s">
        <v>329</v>
      </c>
      <c r="C646" s="1">
        <v>55</v>
      </c>
      <c r="D646">
        <v>35</v>
      </c>
      <c r="E646">
        <v>200</v>
      </c>
      <c r="F646" s="3">
        <v>7</v>
      </c>
    </row>
    <row r="647" spans="1:6" x14ac:dyDescent="0.2">
      <c r="A647" s="2" t="s">
        <v>622</v>
      </c>
      <c r="B647" t="s">
        <v>329</v>
      </c>
      <c r="C647" s="1">
        <v>55</v>
      </c>
      <c r="D647">
        <v>25</v>
      </c>
      <c r="E647">
        <v>515</v>
      </c>
      <c r="F647" s="3">
        <v>10.8</v>
      </c>
    </row>
    <row r="648" spans="1:6" x14ac:dyDescent="0.2">
      <c r="A648" s="2" t="s">
        <v>623</v>
      </c>
      <c r="B648" t="s">
        <v>329</v>
      </c>
      <c r="C648" s="1">
        <v>55</v>
      </c>
      <c r="D648">
        <v>25</v>
      </c>
      <c r="E648">
        <v>550</v>
      </c>
      <c r="F648" s="3">
        <v>11.5</v>
      </c>
    </row>
    <row r="649" spans="1:6" x14ac:dyDescent="0.2">
      <c r="A649" s="2" t="s">
        <v>624</v>
      </c>
      <c r="B649" t="s">
        <v>329</v>
      </c>
      <c r="C649" s="1">
        <v>55</v>
      </c>
      <c r="D649">
        <v>25</v>
      </c>
      <c r="E649">
        <v>200</v>
      </c>
      <c r="F649" s="3">
        <v>4.2</v>
      </c>
    </row>
    <row r="650" spans="1:6" x14ac:dyDescent="0.2">
      <c r="A650" s="2" t="s">
        <v>625</v>
      </c>
      <c r="B650" t="s">
        <v>329</v>
      </c>
      <c r="C650" s="1">
        <v>55</v>
      </c>
      <c r="D650">
        <v>25</v>
      </c>
      <c r="E650">
        <v>200</v>
      </c>
      <c r="F650" s="3">
        <v>4.2</v>
      </c>
    </row>
    <row r="651" spans="1:6" x14ac:dyDescent="0.2">
      <c r="A651" s="2" t="s">
        <v>630</v>
      </c>
      <c r="B651" t="s">
        <v>329</v>
      </c>
      <c r="C651" s="1">
        <v>55</v>
      </c>
      <c r="D651">
        <v>25</v>
      </c>
      <c r="E651">
        <v>515</v>
      </c>
      <c r="F651" s="3">
        <v>11.9</v>
      </c>
    </row>
    <row r="652" spans="1:6" x14ac:dyDescent="0.2">
      <c r="A652" s="2" t="s">
        <v>631</v>
      </c>
      <c r="B652" t="s">
        <v>329</v>
      </c>
      <c r="C652" s="1">
        <v>55</v>
      </c>
      <c r="D652">
        <v>25</v>
      </c>
      <c r="E652">
        <v>550</v>
      </c>
      <c r="F652" s="3">
        <v>12.7</v>
      </c>
    </row>
    <row r="653" spans="1:6" x14ac:dyDescent="0.2">
      <c r="A653" s="2" t="s">
        <v>632</v>
      </c>
      <c r="B653" t="s">
        <v>329</v>
      </c>
      <c r="C653" s="1">
        <v>55</v>
      </c>
      <c r="D653">
        <v>25</v>
      </c>
      <c r="E653">
        <v>200</v>
      </c>
      <c r="F653" s="3">
        <v>4.5999999999999996</v>
      </c>
    </row>
    <row r="654" spans="1:6" x14ac:dyDescent="0.2">
      <c r="A654" s="2" t="s">
        <v>633</v>
      </c>
      <c r="B654" t="s">
        <v>329</v>
      </c>
      <c r="C654" s="1">
        <v>55</v>
      </c>
      <c r="D654">
        <v>25</v>
      </c>
      <c r="E654">
        <v>200</v>
      </c>
      <c r="F654" s="3">
        <v>4.5999999999999996</v>
      </c>
    </row>
    <row r="655" spans="1:6" x14ac:dyDescent="0.2">
      <c r="A655" s="2" t="s">
        <v>634</v>
      </c>
      <c r="B655" t="s">
        <v>329</v>
      </c>
      <c r="C655" s="1">
        <v>55</v>
      </c>
      <c r="D655">
        <v>25</v>
      </c>
      <c r="E655">
        <v>515</v>
      </c>
      <c r="F655" s="3">
        <v>11.3</v>
      </c>
    </row>
    <row r="656" spans="1:6" x14ac:dyDescent="0.2">
      <c r="A656" s="2" t="s">
        <v>635</v>
      </c>
      <c r="B656" t="s">
        <v>329</v>
      </c>
      <c r="C656" s="1">
        <v>55</v>
      </c>
      <c r="D656">
        <v>25</v>
      </c>
      <c r="E656">
        <v>550</v>
      </c>
      <c r="F656" s="3">
        <v>12.1</v>
      </c>
    </row>
    <row r="657" spans="1:6" x14ac:dyDescent="0.2">
      <c r="A657" s="2" t="s">
        <v>636</v>
      </c>
      <c r="B657" t="s">
        <v>329</v>
      </c>
      <c r="C657" s="1">
        <v>55</v>
      </c>
      <c r="D657">
        <v>25</v>
      </c>
      <c r="E657">
        <v>200</v>
      </c>
      <c r="F657" s="3">
        <v>4.4000000000000004</v>
      </c>
    </row>
    <row r="658" spans="1:6" x14ac:dyDescent="0.2">
      <c r="A658" s="2" t="s">
        <v>637</v>
      </c>
      <c r="B658" t="s">
        <v>329</v>
      </c>
      <c r="C658" s="1">
        <v>55</v>
      </c>
      <c r="D658">
        <v>25</v>
      </c>
      <c r="E658">
        <v>200</v>
      </c>
      <c r="F658" s="3">
        <v>4.4000000000000004</v>
      </c>
    </row>
    <row r="659" spans="1:6" x14ac:dyDescent="0.2">
      <c r="A659" s="2" t="s">
        <v>638</v>
      </c>
      <c r="B659" t="s">
        <v>329</v>
      </c>
      <c r="C659" s="1">
        <v>55</v>
      </c>
      <c r="D659">
        <v>30</v>
      </c>
      <c r="E659">
        <v>515</v>
      </c>
      <c r="F659" s="3">
        <v>15.3</v>
      </c>
    </row>
    <row r="660" spans="1:6" x14ac:dyDescent="0.2">
      <c r="A660" s="2" t="s">
        <v>639</v>
      </c>
      <c r="B660" t="s">
        <v>329</v>
      </c>
      <c r="C660" s="1">
        <v>55</v>
      </c>
      <c r="D660">
        <v>30</v>
      </c>
      <c r="E660">
        <v>550</v>
      </c>
      <c r="F660" s="3">
        <v>16.399999999999999</v>
      </c>
    </row>
    <row r="661" spans="1:6" x14ac:dyDescent="0.2">
      <c r="A661" s="2" t="s">
        <v>640</v>
      </c>
      <c r="B661" t="s">
        <v>329</v>
      </c>
      <c r="C661" s="1">
        <v>55</v>
      </c>
      <c r="D661">
        <v>30</v>
      </c>
      <c r="E661">
        <v>200</v>
      </c>
      <c r="F661" s="3">
        <v>5.9</v>
      </c>
    </row>
    <row r="662" spans="1:6" x14ac:dyDescent="0.2">
      <c r="A662" s="2" t="s">
        <v>641</v>
      </c>
      <c r="B662" t="s">
        <v>329</v>
      </c>
      <c r="C662" s="1">
        <v>55</v>
      </c>
      <c r="D662">
        <v>30</v>
      </c>
      <c r="E662">
        <v>200</v>
      </c>
      <c r="F662" s="3">
        <v>5.9</v>
      </c>
    </row>
    <row r="663" spans="1:6" x14ac:dyDescent="0.2">
      <c r="A663" s="2" t="s">
        <v>642</v>
      </c>
      <c r="B663" t="s">
        <v>329</v>
      </c>
      <c r="C663" s="1">
        <v>55</v>
      </c>
      <c r="D663">
        <v>35</v>
      </c>
      <c r="E663">
        <v>515</v>
      </c>
      <c r="F663" s="3">
        <v>17</v>
      </c>
    </row>
    <row r="664" spans="1:6" x14ac:dyDescent="0.2">
      <c r="A664" s="2" t="s">
        <v>643</v>
      </c>
      <c r="B664" t="s">
        <v>329</v>
      </c>
      <c r="C664" s="1">
        <v>55</v>
      </c>
      <c r="D664">
        <v>35</v>
      </c>
      <c r="E664">
        <v>550</v>
      </c>
      <c r="F664" s="3">
        <v>18.2</v>
      </c>
    </row>
    <row r="665" spans="1:6" x14ac:dyDescent="0.2">
      <c r="A665" s="2" t="s">
        <v>644</v>
      </c>
      <c r="B665" t="s">
        <v>329</v>
      </c>
      <c r="C665" s="1">
        <v>55</v>
      </c>
      <c r="D665">
        <v>35</v>
      </c>
      <c r="E665">
        <v>200</v>
      </c>
      <c r="F665" s="3">
        <v>6.6</v>
      </c>
    </row>
    <row r="666" spans="1:6" x14ac:dyDescent="0.2">
      <c r="A666" s="2" t="s">
        <v>645</v>
      </c>
      <c r="B666" t="s">
        <v>329</v>
      </c>
      <c r="C666" s="1">
        <v>55</v>
      </c>
      <c r="D666">
        <v>35</v>
      </c>
      <c r="E666">
        <v>200</v>
      </c>
      <c r="F666" s="3">
        <v>6.6</v>
      </c>
    </row>
    <row r="667" spans="1:6" x14ac:dyDescent="0.2">
      <c r="A667" s="2" t="s">
        <v>646</v>
      </c>
      <c r="B667" t="s">
        <v>329</v>
      </c>
      <c r="C667" s="1">
        <v>55</v>
      </c>
      <c r="D667">
        <v>40</v>
      </c>
      <c r="E667">
        <v>515</v>
      </c>
      <c r="F667" s="3">
        <v>18.100000000000001</v>
      </c>
    </row>
    <row r="668" spans="1:6" x14ac:dyDescent="0.2">
      <c r="A668" s="2" t="s">
        <v>647</v>
      </c>
      <c r="B668" t="s">
        <v>329</v>
      </c>
      <c r="C668" s="1">
        <v>55</v>
      </c>
      <c r="D668">
        <v>40</v>
      </c>
      <c r="E668">
        <v>550</v>
      </c>
      <c r="F668" s="3">
        <v>19.399999999999999</v>
      </c>
    </row>
    <row r="669" spans="1:6" x14ac:dyDescent="0.2">
      <c r="A669" s="2" t="s">
        <v>648</v>
      </c>
      <c r="B669" t="s">
        <v>329</v>
      </c>
      <c r="C669" s="1">
        <v>55</v>
      </c>
      <c r="D669">
        <v>40</v>
      </c>
      <c r="E669">
        <v>200</v>
      </c>
      <c r="F669" s="3">
        <v>7</v>
      </c>
    </row>
    <row r="670" spans="1:6" x14ac:dyDescent="0.2">
      <c r="A670" s="2" t="s">
        <v>649</v>
      </c>
      <c r="B670" t="s">
        <v>329</v>
      </c>
      <c r="C670" s="1">
        <v>55</v>
      </c>
      <c r="D670">
        <v>40</v>
      </c>
      <c r="E670">
        <v>200</v>
      </c>
      <c r="F670" s="3">
        <v>7</v>
      </c>
    </row>
    <row r="671" spans="1:6" x14ac:dyDescent="0.2">
      <c r="A671" s="2" t="s">
        <v>823</v>
      </c>
      <c r="B671" t="s">
        <v>329</v>
      </c>
      <c r="C671" s="1">
        <v>79</v>
      </c>
      <c r="D671">
        <v>60</v>
      </c>
      <c r="E671">
        <v>515</v>
      </c>
      <c r="F671" s="3">
        <v>39.700000000000003</v>
      </c>
    </row>
    <row r="672" spans="1:6" x14ac:dyDescent="0.2">
      <c r="A672" s="2" t="s">
        <v>824</v>
      </c>
      <c r="B672" t="s">
        <v>329</v>
      </c>
      <c r="C672" s="1">
        <v>79</v>
      </c>
      <c r="D672">
        <v>60</v>
      </c>
      <c r="E672">
        <v>200</v>
      </c>
      <c r="F672" s="3">
        <v>15.4</v>
      </c>
    </row>
    <row r="673" spans="1:6" x14ac:dyDescent="0.2">
      <c r="A673" s="2" t="s">
        <v>825</v>
      </c>
      <c r="B673" t="s">
        <v>329</v>
      </c>
      <c r="C673" s="1">
        <v>79</v>
      </c>
      <c r="D673">
        <v>60</v>
      </c>
      <c r="E673">
        <v>515</v>
      </c>
      <c r="F673" s="3">
        <v>40.299999999999997</v>
      </c>
    </row>
    <row r="674" spans="1:6" x14ac:dyDescent="0.2">
      <c r="A674" s="2" t="s">
        <v>826</v>
      </c>
      <c r="B674" t="s">
        <v>329</v>
      </c>
      <c r="C674" s="1">
        <v>79</v>
      </c>
      <c r="D674">
        <v>60</v>
      </c>
      <c r="E674">
        <v>200</v>
      </c>
      <c r="F674" s="3">
        <v>15.6</v>
      </c>
    </row>
    <row r="675" spans="1:6" x14ac:dyDescent="0.2">
      <c r="A675" s="2" t="s">
        <v>698</v>
      </c>
      <c r="B675" t="s">
        <v>329</v>
      </c>
      <c r="C675" s="1">
        <v>55</v>
      </c>
      <c r="D675">
        <v>25</v>
      </c>
      <c r="E675">
        <v>515</v>
      </c>
      <c r="F675" s="3">
        <v>14.7</v>
      </c>
    </row>
    <row r="676" spans="1:6" x14ac:dyDescent="0.2">
      <c r="A676" s="2" t="s">
        <v>699</v>
      </c>
      <c r="B676" t="s">
        <v>329</v>
      </c>
      <c r="C676" s="1">
        <v>55</v>
      </c>
      <c r="D676">
        <v>25</v>
      </c>
      <c r="E676">
        <v>550</v>
      </c>
      <c r="F676" s="3">
        <v>15.7</v>
      </c>
    </row>
    <row r="677" spans="1:6" x14ac:dyDescent="0.2">
      <c r="A677" s="2" t="s">
        <v>700</v>
      </c>
      <c r="B677" t="s">
        <v>329</v>
      </c>
      <c r="C677" s="1">
        <v>55</v>
      </c>
      <c r="D677">
        <v>25</v>
      </c>
      <c r="E677">
        <v>200</v>
      </c>
      <c r="F677" s="3">
        <v>5.7</v>
      </c>
    </row>
    <row r="678" spans="1:6" x14ac:dyDescent="0.2">
      <c r="A678" s="2" t="s">
        <v>701</v>
      </c>
      <c r="B678" t="s">
        <v>329</v>
      </c>
      <c r="C678" s="1">
        <v>55</v>
      </c>
      <c r="D678">
        <v>25</v>
      </c>
      <c r="E678">
        <v>200</v>
      </c>
      <c r="F678" s="3">
        <v>5.7</v>
      </c>
    </row>
    <row r="679" spans="1:6" x14ac:dyDescent="0.2">
      <c r="A679" s="2" t="s">
        <v>702</v>
      </c>
      <c r="B679" t="s">
        <v>329</v>
      </c>
      <c r="C679" s="1">
        <v>55</v>
      </c>
      <c r="D679">
        <v>30</v>
      </c>
      <c r="E679">
        <v>515</v>
      </c>
      <c r="F679" s="3">
        <v>17</v>
      </c>
    </row>
    <row r="680" spans="1:6" x14ac:dyDescent="0.2">
      <c r="A680" s="2" t="s">
        <v>703</v>
      </c>
      <c r="B680" t="s">
        <v>329</v>
      </c>
      <c r="C680" s="1">
        <v>55</v>
      </c>
      <c r="D680">
        <v>30</v>
      </c>
      <c r="E680">
        <v>550</v>
      </c>
      <c r="F680" s="3">
        <v>18.2</v>
      </c>
    </row>
    <row r="681" spans="1:6" x14ac:dyDescent="0.2">
      <c r="A681" s="2" t="s">
        <v>704</v>
      </c>
      <c r="B681" t="s">
        <v>329</v>
      </c>
      <c r="C681" s="1">
        <v>55</v>
      </c>
      <c r="D681">
        <v>30</v>
      </c>
      <c r="E681">
        <v>200</v>
      </c>
      <c r="F681" s="3">
        <v>6.6</v>
      </c>
    </row>
    <row r="682" spans="1:6" x14ac:dyDescent="0.2">
      <c r="A682" s="2" t="s">
        <v>705</v>
      </c>
      <c r="B682" t="s">
        <v>329</v>
      </c>
      <c r="C682" s="1">
        <v>55</v>
      </c>
      <c r="D682">
        <v>30</v>
      </c>
      <c r="E682">
        <v>200</v>
      </c>
      <c r="F682" s="3">
        <v>6.6</v>
      </c>
    </row>
    <row r="683" spans="1:6" x14ac:dyDescent="0.2">
      <c r="A683" s="2" t="s">
        <v>706</v>
      </c>
      <c r="B683" t="s">
        <v>329</v>
      </c>
      <c r="C683" s="1">
        <v>55</v>
      </c>
      <c r="D683">
        <v>35</v>
      </c>
      <c r="E683">
        <v>515</v>
      </c>
      <c r="F683" s="3">
        <v>18.100000000000001</v>
      </c>
    </row>
    <row r="684" spans="1:6" x14ac:dyDescent="0.2">
      <c r="A684" s="2" t="s">
        <v>707</v>
      </c>
      <c r="B684" t="s">
        <v>329</v>
      </c>
      <c r="C684" s="1">
        <v>55</v>
      </c>
      <c r="D684">
        <v>35</v>
      </c>
      <c r="E684">
        <v>550</v>
      </c>
      <c r="F684" s="3">
        <v>19.399999999999999</v>
      </c>
    </row>
    <row r="685" spans="1:6" x14ac:dyDescent="0.2">
      <c r="A685" s="2" t="s">
        <v>708</v>
      </c>
      <c r="B685" t="s">
        <v>329</v>
      </c>
      <c r="C685" s="1">
        <v>55</v>
      </c>
      <c r="D685">
        <v>35</v>
      </c>
      <c r="E685">
        <v>200</v>
      </c>
      <c r="F685" s="3">
        <v>7</v>
      </c>
    </row>
    <row r="686" spans="1:6" x14ac:dyDescent="0.2">
      <c r="A686" s="2" t="s">
        <v>709</v>
      </c>
      <c r="B686" t="s">
        <v>329</v>
      </c>
      <c r="C686" s="1">
        <v>55</v>
      </c>
      <c r="D686">
        <v>35</v>
      </c>
      <c r="E686">
        <v>200</v>
      </c>
      <c r="F686" s="3">
        <v>7</v>
      </c>
    </row>
    <row r="687" spans="1:6" x14ac:dyDescent="0.2">
      <c r="A687" s="2" t="s">
        <v>710</v>
      </c>
      <c r="B687" t="s">
        <v>329</v>
      </c>
      <c r="C687" s="1">
        <v>55</v>
      </c>
      <c r="D687">
        <v>40</v>
      </c>
      <c r="E687">
        <v>515</v>
      </c>
      <c r="F687" s="3">
        <v>19.3</v>
      </c>
    </row>
    <row r="688" spans="1:6" x14ac:dyDescent="0.2">
      <c r="A688" s="2" t="s">
        <v>711</v>
      </c>
      <c r="B688" t="s">
        <v>329</v>
      </c>
      <c r="C688" s="1">
        <v>55</v>
      </c>
      <c r="D688">
        <v>40</v>
      </c>
      <c r="E688">
        <v>550</v>
      </c>
      <c r="F688" s="3">
        <v>20.6</v>
      </c>
    </row>
    <row r="689" spans="1:6" x14ac:dyDescent="0.2">
      <c r="A689" s="2" t="s">
        <v>712</v>
      </c>
      <c r="B689" t="s">
        <v>329</v>
      </c>
      <c r="C689" s="1">
        <v>55</v>
      </c>
      <c r="D689">
        <v>40</v>
      </c>
      <c r="E689">
        <v>200</v>
      </c>
      <c r="F689" s="3">
        <v>7.5</v>
      </c>
    </row>
    <row r="690" spans="1:6" x14ac:dyDescent="0.2">
      <c r="A690" s="2" t="s">
        <v>713</v>
      </c>
      <c r="B690" t="s">
        <v>329</v>
      </c>
      <c r="C690" s="1">
        <v>55</v>
      </c>
      <c r="D690">
        <v>40</v>
      </c>
      <c r="E690">
        <v>200</v>
      </c>
      <c r="F690" s="3">
        <v>7.5</v>
      </c>
    </row>
    <row r="691" spans="1:6" x14ac:dyDescent="0.2">
      <c r="A691" s="2" t="s">
        <v>672</v>
      </c>
      <c r="B691" t="s">
        <v>329</v>
      </c>
      <c r="C691" s="1">
        <v>85</v>
      </c>
      <c r="D691">
        <v>125</v>
      </c>
      <c r="E691">
        <v>515</v>
      </c>
      <c r="F691" s="3">
        <v>70.900000000000006</v>
      </c>
    </row>
    <row r="692" spans="1:6" x14ac:dyDescent="0.2">
      <c r="A692" s="2" t="s">
        <v>673</v>
      </c>
      <c r="B692" t="s">
        <v>329</v>
      </c>
      <c r="C692" s="1">
        <v>85</v>
      </c>
      <c r="D692">
        <v>125</v>
      </c>
      <c r="E692">
        <v>255</v>
      </c>
      <c r="F692" s="3">
        <v>35.1</v>
      </c>
    </row>
    <row r="693" spans="1:6" x14ac:dyDescent="0.2">
      <c r="A693" s="2" t="s">
        <v>670</v>
      </c>
      <c r="B693" t="s">
        <v>329</v>
      </c>
      <c r="C693" s="1">
        <v>65</v>
      </c>
      <c r="D693">
        <v>100</v>
      </c>
      <c r="E693">
        <v>515</v>
      </c>
      <c r="F693" s="3">
        <v>43.7</v>
      </c>
    </row>
    <row r="694" spans="1:6" x14ac:dyDescent="0.2">
      <c r="A694" s="2" t="s">
        <v>671</v>
      </c>
      <c r="B694" t="s">
        <v>329</v>
      </c>
      <c r="C694" s="1">
        <v>65</v>
      </c>
      <c r="D694">
        <v>100</v>
      </c>
      <c r="E694">
        <v>255</v>
      </c>
      <c r="F694" s="3">
        <v>21.6</v>
      </c>
    </row>
    <row r="695" spans="1:6" x14ac:dyDescent="0.2">
      <c r="A695" s="2" t="s">
        <v>718</v>
      </c>
      <c r="B695" t="s">
        <v>329</v>
      </c>
      <c r="C695" s="1">
        <v>55</v>
      </c>
      <c r="D695">
        <v>25</v>
      </c>
      <c r="E695">
        <v>515</v>
      </c>
      <c r="F695" s="3">
        <v>10.8</v>
      </c>
    </row>
    <row r="696" spans="1:6" x14ac:dyDescent="0.2">
      <c r="A696" s="2" t="s">
        <v>719</v>
      </c>
      <c r="B696" t="s">
        <v>329</v>
      </c>
      <c r="C696" s="1">
        <v>55</v>
      </c>
      <c r="D696">
        <v>25</v>
      </c>
      <c r="E696">
        <v>550</v>
      </c>
      <c r="F696" s="3">
        <v>11.5</v>
      </c>
    </row>
    <row r="697" spans="1:6" x14ac:dyDescent="0.2">
      <c r="A697" s="2" t="s">
        <v>720</v>
      </c>
      <c r="B697" t="s">
        <v>329</v>
      </c>
      <c r="C697" s="1">
        <v>55</v>
      </c>
      <c r="D697">
        <v>25</v>
      </c>
      <c r="E697">
        <v>200</v>
      </c>
      <c r="F697" s="3">
        <v>4.2</v>
      </c>
    </row>
    <row r="698" spans="1:6" x14ac:dyDescent="0.2">
      <c r="A698" s="2" t="s">
        <v>721</v>
      </c>
      <c r="B698" t="s">
        <v>329</v>
      </c>
      <c r="C698" s="1">
        <v>55</v>
      </c>
      <c r="D698">
        <v>25</v>
      </c>
      <c r="E698">
        <v>200</v>
      </c>
      <c r="F698" s="3">
        <v>4.2</v>
      </c>
    </row>
    <row r="699" spans="1:6" x14ac:dyDescent="0.2">
      <c r="A699" s="2" t="s">
        <v>730</v>
      </c>
      <c r="B699" t="s">
        <v>329</v>
      </c>
      <c r="C699" s="1">
        <v>55</v>
      </c>
      <c r="D699">
        <v>30</v>
      </c>
      <c r="E699">
        <v>515</v>
      </c>
      <c r="F699" s="3">
        <v>17</v>
      </c>
    </row>
    <row r="700" spans="1:6" x14ac:dyDescent="0.2">
      <c r="A700" s="2" t="s">
        <v>731</v>
      </c>
      <c r="B700" t="s">
        <v>329</v>
      </c>
      <c r="C700" s="1">
        <v>55</v>
      </c>
      <c r="D700">
        <v>30</v>
      </c>
      <c r="E700">
        <v>550</v>
      </c>
      <c r="F700" s="3">
        <v>18.2</v>
      </c>
    </row>
    <row r="701" spans="1:6" x14ac:dyDescent="0.2">
      <c r="A701" s="2" t="s">
        <v>732</v>
      </c>
      <c r="B701" t="s">
        <v>329</v>
      </c>
      <c r="C701" s="1">
        <v>55</v>
      </c>
      <c r="D701">
        <v>30</v>
      </c>
      <c r="E701">
        <v>200</v>
      </c>
      <c r="F701" s="3">
        <v>6.6</v>
      </c>
    </row>
    <row r="702" spans="1:6" x14ac:dyDescent="0.2">
      <c r="A702" s="2" t="s">
        <v>733</v>
      </c>
      <c r="B702" t="s">
        <v>329</v>
      </c>
      <c r="C702" s="1">
        <v>55</v>
      </c>
      <c r="D702">
        <v>30</v>
      </c>
      <c r="E702">
        <v>200</v>
      </c>
      <c r="F702" s="3">
        <v>6.6</v>
      </c>
    </row>
    <row r="703" spans="1:6" x14ac:dyDescent="0.2">
      <c r="A703" s="2" t="s">
        <v>662</v>
      </c>
      <c r="B703" t="s">
        <v>329</v>
      </c>
      <c r="C703" s="1">
        <v>55</v>
      </c>
      <c r="D703">
        <v>75</v>
      </c>
      <c r="E703">
        <v>515</v>
      </c>
      <c r="F703" s="3">
        <v>32.9</v>
      </c>
    </row>
    <row r="704" spans="1:6" x14ac:dyDescent="0.2">
      <c r="A704" s="2" t="s">
        <v>663</v>
      </c>
      <c r="B704" t="s">
        <v>329</v>
      </c>
      <c r="C704" s="1">
        <v>55</v>
      </c>
      <c r="D704">
        <v>75</v>
      </c>
      <c r="E704">
        <v>550</v>
      </c>
      <c r="F704" s="3">
        <v>35.1</v>
      </c>
    </row>
    <row r="705" spans="1:6" x14ac:dyDescent="0.2">
      <c r="A705" s="2" t="s">
        <v>664</v>
      </c>
      <c r="B705" t="s">
        <v>329</v>
      </c>
      <c r="C705" s="1">
        <v>55</v>
      </c>
      <c r="D705">
        <v>75</v>
      </c>
      <c r="E705">
        <v>200</v>
      </c>
      <c r="F705" s="3">
        <v>12.8</v>
      </c>
    </row>
    <row r="706" spans="1:6" x14ac:dyDescent="0.2">
      <c r="A706" s="2" t="s">
        <v>665</v>
      </c>
      <c r="B706" t="s">
        <v>329</v>
      </c>
      <c r="C706" s="1">
        <v>55</v>
      </c>
      <c r="D706">
        <v>75</v>
      </c>
      <c r="E706">
        <v>200</v>
      </c>
      <c r="F706" s="3">
        <v>12.8</v>
      </c>
    </row>
    <row r="707" spans="1:6" x14ac:dyDescent="0.2">
      <c r="A707" s="2" t="s">
        <v>666</v>
      </c>
      <c r="B707" t="s">
        <v>329</v>
      </c>
      <c r="C707" s="1">
        <v>55</v>
      </c>
      <c r="D707">
        <v>80</v>
      </c>
      <c r="E707">
        <v>515</v>
      </c>
      <c r="F707" s="3">
        <v>36.299999999999997</v>
      </c>
    </row>
    <row r="708" spans="1:6" x14ac:dyDescent="0.2">
      <c r="A708" s="2" t="s">
        <v>667</v>
      </c>
      <c r="B708" t="s">
        <v>329</v>
      </c>
      <c r="C708" s="1">
        <v>55</v>
      </c>
      <c r="D708">
        <v>80</v>
      </c>
      <c r="E708">
        <v>550</v>
      </c>
      <c r="F708" s="3">
        <v>38.799999999999997</v>
      </c>
    </row>
    <row r="709" spans="1:6" x14ac:dyDescent="0.2">
      <c r="A709" s="2" t="s">
        <v>668</v>
      </c>
      <c r="B709" t="s">
        <v>329</v>
      </c>
      <c r="C709" s="1">
        <v>55</v>
      </c>
      <c r="D709">
        <v>80</v>
      </c>
      <c r="E709">
        <v>200</v>
      </c>
      <c r="F709" s="3">
        <v>14.1</v>
      </c>
    </row>
    <row r="710" spans="1:6" x14ac:dyDescent="0.2">
      <c r="A710" s="2" t="s">
        <v>669</v>
      </c>
      <c r="B710" t="s">
        <v>329</v>
      </c>
      <c r="C710" s="1">
        <v>55</v>
      </c>
      <c r="D710">
        <v>80</v>
      </c>
      <c r="E710">
        <v>200</v>
      </c>
      <c r="F710" s="3">
        <v>14.1</v>
      </c>
    </row>
    <row r="711" spans="1:6" x14ac:dyDescent="0.2">
      <c r="A711" s="2" t="s">
        <v>654</v>
      </c>
      <c r="B711" t="s">
        <v>329</v>
      </c>
      <c r="C711" s="1">
        <v>55</v>
      </c>
      <c r="D711">
        <v>40</v>
      </c>
      <c r="E711">
        <v>515</v>
      </c>
      <c r="F711" s="3">
        <v>19.3</v>
      </c>
    </row>
    <row r="712" spans="1:6" x14ac:dyDescent="0.2">
      <c r="A712" s="2" t="s">
        <v>655</v>
      </c>
      <c r="B712" t="s">
        <v>329</v>
      </c>
      <c r="C712" s="1">
        <v>55</v>
      </c>
      <c r="D712">
        <v>40</v>
      </c>
      <c r="E712">
        <v>550</v>
      </c>
      <c r="F712" s="3">
        <v>20.6</v>
      </c>
    </row>
    <row r="713" spans="1:6" x14ac:dyDescent="0.2">
      <c r="A713" s="2" t="s">
        <v>656</v>
      </c>
      <c r="B713" t="s">
        <v>329</v>
      </c>
      <c r="C713" s="1">
        <v>55</v>
      </c>
      <c r="D713">
        <v>40</v>
      </c>
      <c r="E713">
        <v>200</v>
      </c>
      <c r="F713" s="3">
        <v>7.5</v>
      </c>
    </row>
    <row r="714" spans="1:6" x14ac:dyDescent="0.2">
      <c r="A714" s="2" t="s">
        <v>657</v>
      </c>
      <c r="B714" t="s">
        <v>329</v>
      </c>
      <c r="C714" s="1">
        <v>55</v>
      </c>
      <c r="D714">
        <v>40</v>
      </c>
      <c r="E714">
        <v>200</v>
      </c>
      <c r="F714" s="3">
        <v>7.5</v>
      </c>
    </row>
    <row r="715" spans="1:6" x14ac:dyDescent="0.2">
      <c r="A715" s="2" t="s">
        <v>658</v>
      </c>
      <c r="B715" t="s">
        <v>329</v>
      </c>
      <c r="C715" s="1">
        <v>55</v>
      </c>
      <c r="D715">
        <v>50</v>
      </c>
      <c r="E715">
        <v>515</v>
      </c>
      <c r="F715" s="3">
        <v>23.8</v>
      </c>
    </row>
    <row r="716" spans="1:6" x14ac:dyDescent="0.2">
      <c r="A716" s="2" t="s">
        <v>659</v>
      </c>
      <c r="B716" t="s">
        <v>329</v>
      </c>
      <c r="C716" s="1">
        <v>55</v>
      </c>
      <c r="D716">
        <v>50</v>
      </c>
      <c r="E716">
        <v>550</v>
      </c>
      <c r="F716" s="3">
        <v>25.4</v>
      </c>
    </row>
    <row r="717" spans="1:6" x14ac:dyDescent="0.2">
      <c r="A717" s="2" t="s">
        <v>660</v>
      </c>
      <c r="B717" t="s">
        <v>329</v>
      </c>
      <c r="C717" s="1">
        <v>55</v>
      </c>
      <c r="D717">
        <v>50</v>
      </c>
      <c r="E717">
        <v>200</v>
      </c>
      <c r="F717" s="3">
        <v>9.3000000000000007</v>
      </c>
    </row>
    <row r="718" spans="1:6" x14ac:dyDescent="0.2">
      <c r="A718" s="2" t="s">
        <v>661</v>
      </c>
      <c r="B718" t="s">
        <v>329</v>
      </c>
      <c r="C718" s="1">
        <v>55</v>
      </c>
      <c r="D718">
        <v>50</v>
      </c>
      <c r="E718">
        <v>200</v>
      </c>
      <c r="F718" s="3">
        <v>9.3000000000000007</v>
      </c>
    </row>
    <row r="719" spans="1:6" x14ac:dyDescent="0.2">
      <c r="A719" s="2" t="s">
        <v>674</v>
      </c>
      <c r="B719" t="s">
        <v>329</v>
      </c>
      <c r="C719" s="1">
        <v>55</v>
      </c>
      <c r="D719">
        <v>25</v>
      </c>
      <c r="E719">
        <v>515</v>
      </c>
      <c r="F719" s="3">
        <v>10.8</v>
      </c>
    </row>
    <row r="720" spans="1:6" x14ac:dyDescent="0.2">
      <c r="A720" s="2" t="s">
        <v>675</v>
      </c>
      <c r="B720" t="s">
        <v>329</v>
      </c>
      <c r="C720" s="1">
        <v>55</v>
      </c>
      <c r="D720">
        <v>25</v>
      </c>
      <c r="E720">
        <v>550</v>
      </c>
      <c r="F720" s="3">
        <v>11.5</v>
      </c>
    </row>
    <row r="721" spans="1:6" x14ac:dyDescent="0.2">
      <c r="A721" s="2" t="s">
        <v>676</v>
      </c>
      <c r="B721" t="s">
        <v>329</v>
      </c>
      <c r="C721" s="1">
        <v>55</v>
      </c>
      <c r="D721">
        <v>25</v>
      </c>
      <c r="E721">
        <v>200</v>
      </c>
      <c r="F721" s="3">
        <v>4.2</v>
      </c>
    </row>
    <row r="722" spans="1:6" x14ac:dyDescent="0.2">
      <c r="A722" s="2" t="s">
        <v>677</v>
      </c>
      <c r="B722" t="s">
        <v>329</v>
      </c>
      <c r="C722" s="1">
        <v>55</v>
      </c>
      <c r="D722">
        <v>25</v>
      </c>
      <c r="E722">
        <v>200</v>
      </c>
      <c r="F722" s="3">
        <v>4.2</v>
      </c>
    </row>
    <row r="723" spans="1:6" x14ac:dyDescent="0.2">
      <c r="A723" s="2" t="s">
        <v>678</v>
      </c>
      <c r="B723" t="s">
        <v>329</v>
      </c>
      <c r="C723" s="1">
        <v>55</v>
      </c>
      <c r="D723">
        <v>25</v>
      </c>
      <c r="E723">
        <v>515</v>
      </c>
      <c r="F723" s="3">
        <v>10.8</v>
      </c>
    </row>
    <row r="724" spans="1:6" x14ac:dyDescent="0.2">
      <c r="A724" s="2" t="s">
        <v>679</v>
      </c>
      <c r="B724" t="s">
        <v>329</v>
      </c>
      <c r="C724" s="1">
        <v>55</v>
      </c>
      <c r="D724">
        <v>25</v>
      </c>
      <c r="E724">
        <v>550</v>
      </c>
      <c r="F724" s="3">
        <v>11.5</v>
      </c>
    </row>
    <row r="725" spans="1:6" x14ac:dyDescent="0.2">
      <c r="A725" s="2" t="s">
        <v>680</v>
      </c>
      <c r="B725" t="s">
        <v>329</v>
      </c>
      <c r="C725" s="1">
        <v>55</v>
      </c>
      <c r="D725">
        <v>25</v>
      </c>
      <c r="E725">
        <v>200</v>
      </c>
      <c r="F725" s="3">
        <v>4.2</v>
      </c>
    </row>
    <row r="726" spans="1:6" x14ac:dyDescent="0.2">
      <c r="A726" s="2" t="s">
        <v>681</v>
      </c>
      <c r="B726" t="s">
        <v>329</v>
      </c>
      <c r="C726" s="1">
        <v>55</v>
      </c>
      <c r="D726">
        <v>25</v>
      </c>
      <c r="E726">
        <v>200</v>
      </c>
      <c r="F726" s="3">
        <v>4.2</v>
      </c>
    </row>
    <row r="727" spans="1:6" x14ac:dyDescent="0.2">
      <c r="A727" s="2" t="s">
        <v>626</v>
      </c>
      <c r="B727" t="s">
        <v>329</v>
      </c>
      <c r="C727" s="1">
        <v>55</v>
      </c>
      <c r="D727">
        <v>25</v>
      </c>
      <c r="E727">
        <v>515</v>
      </c>
      <c r="F727" s="3">
        <v>10.8</v>
      </c>
    </row>
    <row r="728" spans="1:6" x14ac:dyDescent="0.2">
      <c r="A728" s="2" t="s">
        <v>627</v>
      </c>
      <c r="B728" t="s">
        <v>329</v>
      </c>
      <c r="C728" s="1">
        <v>55</v>
      </c>
      <c r="D728">
        <v>25</v>
      </c>
      <c r="E728">
        <v>550</v>
      </c>
      <c r="F728" s="3">
        <v>11.5</v>
      </c>
    </row>
    <row r="729" spans="1:6" x14ac:dyDescent="0.2">
      <c r="A729" s="2" t="s">
        <v>628</v>
      </c>
      <c r="B729" t="s">
        <v>329</v>
      </c>
      <c r="C729" s="1">
        <v>55</v>
      </c>
      <c r="D729">
        <v>25</v>
      </c>
      <c r="E729">
        <v>200</v>
      </c>
      <c r="F729" s="3">
        <v>4.2</v>
      </c>
    </row>
    <row r="730" spans="1:6" x14ac:dyDescent="0.2">
      <c r="A730" s="2" t="s">
        <v>629</v>
      </c>
      <c r="B730" t="s">
        <v>329</v>
      </c>
      <c r="C730" s="1">
        <v>55</v>
      </c>
      <c r="D730">
        <v>25</v>
      </c>
      <c r="E730">
        <v>200</v>
      </c>
      <c r="F730" s="3">
        <v>4.2</v>
      </c>
    </row>
    <row r="731" spans="1:6" x14ac:dyDescent="0.2">
      <c r="A731" s="2" t="s">
        <v>734</v>
      </c>
      <c r="B731" t="s">
        <v>329</v>
      </c>
      <c r="C731">
        <f t="shared" ref="C731:C762" si="1">2.125*25.4</f>
        <v>53.974999999999994</v>
      </c>
      <c r="D731">
        <v>22.2</v>
      </c>
      <c r="E731">
        <v>508</v>
      </c>
      <c r="F731" s="3">
        <v>12.1</v>
      </c>
    </row>
    <row r="732" spans="1:6" x14ac:dyDescent="0.2">
      <c r="A732" s="2" t="s">
        <v>735</v>
      </c>
      <c r="B732" t="s">
        <v>329</v>
      </c>
      <c r="C732">
        <f t="shared" si="1"/>
        <v>53.974999999999994</v>
      </c>
      <c r="D732">
        <v>22.2</v>
      </c>
      <c r="E732">
        <v>469.9</v>
      </c>
      <c r="F732" s="3">
        <v>11.2</v>
      </c>
    </row>
    <row r="733" spans="1:6" x14ac:dyDescent="0.2">
      <c r="A733" s="2" t="s">
        <v>736</v>
      </c>
      <c r="B733" t="s">
        <v>329</v>
      </c>
      <c r="C733">
        <f t="shared" si="1"/>
        <v>53.974999999999994</v>
      </c>
      <c r="D733">
        <v>22.2</v>
      </c>
      <c r="E733">
        <v>203.2</v>
      </c>
      <c r="F733" s="3">
        <v>4.8</v>
      </c>
    </row>
    <row r="734" spans="1:6" x14ac:dyDescent="0.2">
      <c r="A734" s="2" t="s">
        <v>737</v>
      </c>
      <c r="B734" t="s">
        <v>329</v>
      </c>
      <c r="C734">
        <f t="shared" si="1"/>
        <v>53.974999999999994</v>
      </c>
      <c r="D734">
        <v>22.2</v>
      </c>
      <c r="E734">
        <v>508</v>
      </c>
      <c r="F734" s="3">
        <v>11.6</v>
      </c>
    </row>
    <row r="735" spans="1:6" x14ac:dyDescent="0.2">
      <c r="A735" s="2" t="s">
        <v>738</v>
      </c>
      <c r="B735" t="s">
        <v>329</v>
      </c>
      <c r="C735">
        <f t="shared" si="1"/>
        <v>53.974999999999994</v>
      </c>
      <c r="D735">
        <v>22.2</v>
      </c>
      <c r="E735">
        <v>469.9</v>
      </c>
      <c r="F735" s="3">
        <v>10.8</v>
      </c>
    </row>
    <row r="736" spans="1:6" x14ac:dyDescent="0.2">
      <c r="A736" s="2" t="s">
        <v>739</v>
      </c>
      <c r="B736" t="s">
        <v>329</v>
      </c>
      <c r="C736">
        <f t="shared" si="1"/>
        <v>53.974999999999994</v>
      </c>
      <c r="D736">
        <v>22.2</v>
      </c>
      <c r="E736">
        <v>203.2</v>
      </c>
      <c r="F736" s="3">
        <v>4.7</v>
      </c>
    </row>
    <row r="737" spans="1:6" x14ac:dyDescent="0.2">
      <c r="A737" s="2" t="s">
        <v>740</v>
      </c>
      <c r="B737" t="s">
        <v>329</v>
      </c>
      <c r="C737">
        <f t="shared" si="1"/>
        <v>53.974999999999994</v>
      </c>
      <c r="D737">
        <v>22.2</v>
      </c>
      <c r="E737">
        <v>508</v>
      </c>
      <c r="F737" s="3">
        <v>11.1</v>
      </c>
    </row>
    <row r="738" spans="1:6" x14ac:dyDescent="0.2">
      <c r="A738" s="2" t="s">
        <v>741</v>
      </c>
      <c r="B738" t="s">
        <v>329</v>
      </c>
      <c r="C738">
        <f t="shared" si="1"/>
        <v>53.974999999999994</v>
      </c>
      <c r="D738">
        <v>22.2</v>
      </c>
      <c r="E738">
        <v>469.9</v>
      </c>
      <c r="F738" s="3">
        <v>10.199999999999999</v>
      </c>
    </row>
    <row r="739" spans="1:6" x14ac:dyDescent="0.2">
      <c r="A739" s="2" t="s">
        <v>742</v>
      </c>
      <c r="B739" t="s">
        <v>329</v>
      </c>
      <c r="C739">
        <f t="shared" si="1"/>
        <v>53.974999999999994</v>
      </c>
      <c r="D739">
        <v>22.2</v>
      </c>
      <c r="E739">
        <v>203.2</v>
      </c>
      <c r="F739" s="3">
        <v>4.4000000000000004</v>
      </c>
    </row>
    <row r="740" spans="1:6" x14ac:dyDescent="0.2">
      <c r="A740" s="2" t="s">
        <v>743</v>
      </c>
      <c r="B740" t="s">
        <v>329</v>
      </c>
      <c r="C740">
        <f t="shared" si="1"/>
        <v>53.974999999999994</v>
      </c>
      <c r="D740">
        <v>30.2</v>
      </c>
      <c r="E740">
        <v>508</v>
      </c>
      <c r="F740" s="3">
        <v>14.2</v>
      </c>
    </row>
    <row r="741" spans="1:6" x14ac:dyDescent="0.2">
      <c r="A741" s="2" t="s">
        <v>744</v>
      </c>
      <c r="B741" t="s">
        <v>329</v>
      </c>
      <c r="C741">
        <f t="shared" si="1"/>
        <v>53.974999999999994</v>
      </c>
      <c r="D741">
        <v>30.2</v>
      </c>
      <c r="E741">
        <v>469.9</v>
      </c>
      <c r="F741" s="3">
        <v>13.1</v>
      </c>
    </row>
    <row r="742" spans="1:6" x14ac:dyDescent="0.2">
      <c r="A742" s="2" t="s">
        <v>745</v>
      </c>
      <c r="B742" t="s">
        <v>329</v>
      </c>
      <c r="C742">
        <f t="shared" si="1"/>
        <v>53.974999999999994</v>
      </c>
      <c r="D742">
        <v>30.2</v>
      </c>
      <c r="E742">
        <v>203.2</v>
      </c>
      <c r="F742" s="3">
        <v>5.7</v>
      </c>
    </row>
    <row r="743" spans="1:6" x14ac:dyDescent="0.2">
      <c r="A743" s="2" t="s">
        <v>746</v>
      </c>
      <c r="B743" t="s">
        <v>329</v>
      </c>
      <c r="C743">
        <f t="shared" si="1"/>
        <v>53.974999999999994</v>
      </c>
      <c r="D743">
        <v>36.5</v>
      </c>
      <c r="E743">
        <v>508</v>
      </c>
      <c r="F743" s="3">
        <v>16.2</v>
      </c>
    </row>
    <row r="744" spans="1:6" x14ac:dyDescent="0.2">
      <c r="A744" s="2" t="s">
        <v>747</v>
      </c>
      <c r="B744" t="s">
        <v>329</v>
      </c>
      <c r="C744">
        <f t="shared" si="1"/>
        <v>53.974999999999994</v>
      </c>
      <c r="D744">
        <v>36.5</v>
      </c>
      <c r="E744">
        <v>469.9</v>
      </c>
      <c r="F744" s="3">
        <v>15</v>
      </c>
    </row>
    <row r="745" spans="1:6" x14ac:dyDescent="0.2">
      <c r="A745" s="2" t="s">
        <v>748</v>
      </c>
      <c r="B745" t="s">
        <v>329</v>
      </c>
      <c r="C745">
        <f t="shared" si="1"/>
        <v>53.974999999999994</v>
      </c>
      <c r="D745">
        <v>36.5</v>
      </c>
      <c r="E745">
        <v>203.2</v>
      </c>
      <c r="F745" s="3">
        <v>6.5</v>
      </c>
    </row>
    <row r="746" spans="1:6" x14ac:dyDescent="0.2">
      <c r="A746" s="2" t="s">
        <v>749</v>
      </c>
      <c r="B746" t="s">
        <v>329</v>
      </c>
      <c r="C746">
        <f t="shared" si="1"/>
        <v>53.974999999999994</v>
      </c>
      <c r="D746">
        <v>39.700000000000003</v>
      </c>
      <c r="E746">
        <v>508</v>
      </c>
      <c r="F746" s="3">
        <v>16.899999999999999</v>
      </c>
    </row>
    <row r="747" spans="1:6" x14ac:dyDescent="0.2">
      <c r="A747" s="2" t="s">
        <v>750</v>
      </c>
      <c r="B747" t="s">
        <v>329</v>
      </c>
      <c r="C747">
        <f t="shared" si="1"/>
        <v>53.974999999999994</v>
      </c>
      <c r="D747">
        <v>39.700000000000003</v>
      </c>
      <c r="E747">
        <v>469.9</v>
      </c>
      <c r="F747" s="3">
        <v>15.6</v>
      </c>
    </row>
    <row r="748" spans="1:6" x14ac:dyDescent="0.2">
      <c r="A748" s="2" t="s">
        <v>751</v>
      </c>
      <c r="B748" t="s">
        <v>329</v>
      </c>
      <c r="C748">
        <f t="shared" si="1"/>
        <v>53.974999999999994</v>
      </c>
      <c r="D748">
        <v>39.700000000000003</v>
      </c>
      <c r="E748">
        <v>203.2</v>
      </c>
      <c r="F748" s="3">
        <v>6.8</v>
      </c>
    </row>
    <row r="749" spans="1:6" x14ac:dyDescent="0.2">
      <c r="A749" s="2" t="s">
        <v>752</v>
      </c>
      <c r="B749" t="s">
        <v>329</v>
      </c>
      <c r="C749">
        <f t="shared" si="1"/>
        <v>53.974999999999994</v>
      </c>
      <c r="D749">
        <v>39.700000000000003</v>
      </c>
      <c r="E749">
        <v>508</v>
      </c>
      <c r="F749" s="3">
        <v>15.9</v>
      </c>
    </row>
    <row r="750" spans="1:6" x14ac:dyDescent="0.2">
      <c r="A750" s="2" t="s">
        <v>753</v>
      </c>
      <c r="B750" t="s">
        <v>329</v>
      </c>
      <c r="C750">
        <f t="shared" si="1"/>
        <v>53.974999999999994</v>
      </c>
      <c r="D750">
        <v>39.700000000000003</v>
      </c>
      <c r="E750">
        <v>469.9</v>
      </c>
      <c r="F750" s="3">
        <v>14.7</v>
      </c>
    </row>
    <row r="751" spans="1:6" x14ac:dyDescent="0.2">
      <c r="A751" s="2" t="s">
        <v>754</v>
      </c>
      <c r="B751" t="s">
        <v>329</v>
      </c>
      <c r="C751">
        <f t="shared" si="1"/>
        <v>53.974999999999994</v>
      </c>
      <c r="D751">
        <v>39.700000000000003</v>
      </c>
      <c r="E751">
        <v>203.2</v>
      </c>
      <c r="F751" s="3">
        <v>6.4</v>
      </c>
    </row>
    <row r="752" spans="1:6" x14ac:dyDescent="0.2">
      <c r="A752" s="2" t="s">
        <v>755</v>
      </c>
      <c r="B752" t="s">
        <v>329</v>
      </c>
      <c r="C752">
        <f t="shared" si="1"/>
        <v>53.974999999999994</v>
      </c>
      <c r="D752">
        <v>22.2</v>
      </c>
      <c r="E752">
        <v>508</v>
      </c>
      <c r="F752" s="3">
        <v>12.3</v>
      </c>
    </row>
    <row r="753" spans="1:6" x14ac:dyDescent="0.2">
      <c r="A753" s="2" t="s">
        <v>756</v>
      </c>
      <c r="B753" t="s">
        <v>329</v>
      </c>
      <c r="C753">
        <f t="shared" si="1"/>
        <v>53.974999999999994</v>
      </c>
      <c r="D753">
        <v>22.2</v>
      </c>
      <c r="E753">
        <v>469.9</v>
      </c>
      <c r="F753" s="3">
        <v>11.4</v>
      </c>
    </row>
    <row r="754" spans="1:6" x14ac:dyDescent="0.2">
      <c r="A754" s="2" t="s">
        <v>757</v>
      </c>
      <c r="B754" t="s">
        <v>329</v>
      </c>
      <c r="C754">
        <f t="shared" si="1"/>
        <v>53.974999999999994</v>
      </c>
      <c r="D754">
        <v>22.2</v>
      </c>
      <c r="E754">
        <v>203.2</v>
      </c>
      <c r="F754" s="3">
        <v>4.9000000000000004</v>
      </c>
    </row>
    <row r="755" spans="1:6" x14ac:dyDescent="0.2">
      <c r="A755" s="2" t="s">
        <v>758</v>
      </c>
      <c r="B755" t="s">
        <v>329</v>
      </c>
      <c r="C755">
        <f t="shared" si="1"/>
        <v>53.974999999999994</v>
      </c>
      <c r="D755">
        <v>22.2</v>
      </c>
      <c r="E755">
        <v>508</v>
      </c>
      <c r="F755" s="3">
        <v>12.1</v>
      </c>
    </row>
    <row r="756" spans="1:6" x14ac:dyDescent="0.2">
      <c r="A756" s="2" t="s">
        <v>759</v>
      </c>
      <c r="B756" t="s">
        <v>329</v>
      </c>
      <c r="C756">
        <f t="shared" si="1"/>
        <v>53.974999999999994</v>
      </c>
      <c r="D756">
        <v>22.2</v>
      </c>
      <c r="E756">
        <v>469.9</v>
      </c>
      <c r="F756" s="3">
        <v>11.2</v>
      </c>
    </row>
    <row r="757" spans="1:6" x14ac:dyDescent="0.2">
      <c r="A757" s="2" t="s">
        <v>760</v>
      </c>
      <c r="B757" t="s">
        <v>329</v>
      </c>
      <c r="C757">
        <f t="shared" si="1"/>
        <v>53.974999999999994</v>
      </c>
      <c r="D757">
        <v>22.2</v>
      </c>
      <c r="E757">
        <v>203.2</v>
      </c>
      <c r="F757" s="3">
        <v>4.8</v>
      </c>
    </row>
    <row r="758" spans="1:6" x14ac:dyDescent="0.2">
      <c r="A758" s="2" t="s">
        <v>761</v>
      </c>
      <c r="B758" t="s">
        <v>329</v>
      </c>
      <c r="C758">
        <f t="shared" si="1"/>
        <v>53.974999999999994</v>
      </c>
      <c r="D758">
        <v>22.2</v>
      </c>
      <c r="E758">
        <v>508</v>
      </c>
      <c r="F758" s="3">
        <v>12</v>
      </c>
    </row>
    <row r="759" spans="1:6" x14ac:dyDescent="0.2">
      <c r="A759" s="2" t="s">
        <v>762</v>
      </c>
      <c r="B759" t="s">
        <v>329</v>
      </c>
      <c r="C759">
        <f t="shared" si="1"/>
        <v>53.974999999999994</v>
      </c>
      <c r="D759">
        <v>22.2</v>
      </c>
      <c r="E759">
        <v>469.9</v>
      </c>
      <c r="F759" s="3">
        <v>11.1</v>
      </c>
    </row>
    <row r="760" spans="1:6" x14ac:dyDescent="0.2">
      <c r="A760" s="2" t="s">
        <v>763</v>
      </c>
      <c r="B760" t="s">
        <v>329</v>
      </c>
      <c r="C760">
        <f t="shared" si="1"/>
        <v>53.974999999999994</v>
      </c>
      <c r="D760">
        <v>22.2</v>
      </c>
      <c r="E760">
        <v>203.2</v>
      </c>
      <c r="F760" s="3">
        <v>4.8</v>
      </c>
    </row>
    <row r="761" spans="1:6" x14ac:dyDescent="0.2">
      <c r="A761" s="2" t="s">
        <v>764</v>
      </c>
      <c r="B761" t="s">
        <v>329</v>
      </c>
      <c r="C761">
        <f t="shared" si="1"/>
        <v>53.974999999999994</v>
      </c>
      <c r="D761">
        <v>22.2</v>
      </c>
      <c r="E761">
        <v>508</v>
      </c>
      <c r="F761" s="3">
        <v>11.7</v>
      </c>
    </row>
    <row r="762" spans="1:6" x14ac:dyDescent="0.2">
      <c r="A762" s="2" t="s">
        <v>765</v>
      </c>
      <c r="B762" t="s">
        <v>329</v>
      </c>
      <c r="C762">
        <f t="shared" si="1"/>
        <v>53.974999999999994</v>
      </c>
      <c r="D762">
        <v>22.2</v>
      </c>
      <c r="E762">
        <v>469.9</v>
      </c>
      <c r="F762" s="3">
        <v>10.9</v>
      </c>
    </row>
    <row r="763" spans="1:6" x14ac:dyDescent="0.2">
      <c r="A763" s="2" t="s">
        <v>766</v>
      </c>
      <c r="B763" t="s">
        <v>329</v>
      </c>
      <c r="C763">
        <f t="shared" ref="C763:C794" si="2">2.125*25.4</f>
        <v>53.974999999999994</v>
      </c>
      <c r="D763">
        <v>22.2</v>
      </c>
      <c r="E763">
        <v>203.2</v>
      </c>
      <c r="F763" s="3">
        <v>4.7</v>
      </c>
    </row>
    <row r="764" spans="1:6" x14ac:dyDescent="0.2">
      <c r="A764" s="2" t="s">
        <v>767</v>
      </c>
      <c r="B764" t="s">
        <v>329</v>
      </c>
      <c r="C764">
        <f t="shared" si="2"/>
        <v>53.974999999999994</v>
      </c>
      <c r="D764">
        <v>30.2</v>
      </c>
      <c r="E764">
        <v>508</v>
      </c>
      <c r="F764" s="3">
        <v>15.2</v>
      </c>
    </row>
    <row r="765" spans="1:6" x14ac:dyDescent="0.2">
      <c r="A765" s="2" t="s">
        <v>768</v>
      </c>
      <c r="B765" t="s">
        <v>329</v>
      </c>
      <c r="C765">
        <f t="shared" si="2"/>
        <v>53.974999999999994</v>
      </c>
      <c r="D765">
        <v>30.2</v>
      </c>
      <c r="E765">
        <v>469.9</v>
      </c>
      <c r="F765" s="3">
        <v>14.1</v>
      </c>
    </row>
    <row r="766" spans="1:6" x14ac:dyDescent="0.2">
      <c r="A766" s="2" t="s">
        <v>769</v>
      </c>
      <c r="B766" t="s">
        <v>329</v>
      </c>
      <c r="C766">
        <f t="shared" si="2"/>
        <v>53.974999999999994</v>
      </c>
      <c r="D766">
        <v>30.2</v>
      </c>
      <c r="E766">
        <v>203.2</v>
      </c>
      <c r="F766" s="3">
        <v>6.1</v>
      </c>
    </row>
    <row r="767" spans="1:6" x14ac:dyDescent="0.2">
      <c r="A767" s="2" t="s">
        <v>770</v>
      </c>
      <c r="B767" t="s">
        <v>329</v>
      </c>
      <c r="C767">
        <f t="shared" si="2"/>
        <v>53.974999999999994</v>
      </c>
      <c r="D767">
        <v>36.5</v>
      </c>
      <c r="E767">
        <v>508</v>
      </c>
      <c r="F767" s="3">
        <v>17.8</v>
      </c>
    </row>
    <row r="768" spans="1:6" x14ac:dyDescent="0.2">
      <c r="A768" s="2" t="s">
        <v>771</v>
      </c>
      <c r="B768" t="s">
        <v>329</v>
      </c>
      <c r="C768">
        <f t="shared" si="2"/>
        <v>53.974999999999994</v>
      </c>
      <c r="D768">
        <v>36.5</v>
      </c>
      <c r="E768">
        <v>469.9</v>
      </c>
      <c r="F768" s="3">
        <v>16.5</v>
      </c>
    </row>
    <row r="769" spans="1:6" x14ac:dyDescent="0.2">
      <c r="A769" s="2" t="s">
        <v>772</v>
      </c>
      <c r="B769" t="s">
        <v>329</v>
      </c>
      <c r="C769">
        <f t="shared" si="2"/>
        <v>53.974999999999994</v>
      </c>
      <c r="D769">
        <v>36.5</v>
      </c>
      <c r="E769">
        <v>203.2</v>
      </c>
      <c r="F769" s="3">
        <v>7.1</v>
      </c>
    </row>
    <row r="770" spans="1:6" x14ac:dyDescent="0.2">
      <c r="A770" s="2" t="s">
        <v>773</v>
      </c>
      <c r="B770" t="s">
        <v>329</v>
      </c>
      <c r="C770">
        <f t="shared" si="2"/>
        <v>53.974999999999994</v>
      </c>
      <c r="D770">
        <v>36.5</v>
      </c>
      <c r="E770">
        <v>508</v>
      </c>
      <c r="F770" s="3">
        <v>15.7</v>
      </c>
    </row>
    <row r="771" spans="1:6" x14ac:dyDescent="0.2">
      <c r="A771" s="2" t="s">
        <v>774</v>
      </c>
      <c r="B771" t="s">
        <v>329</v>
      </c>
      <c r="C771">
        <f t="shared" si="2"/>
        <v>53.974999999999994</v>
      </c>
      <c r="D771">
        <v>36.5</v>
      </c>
      <c r="E771">
        <v>469.9</v>
      </c>
      <c r="F771" s="3">
        <v>16.100000000000001</v>
      </c>
    </row>
    <row r="772" spans="1:6" x14ac:dyDescent="0.2">
      <c r="A772" s="2" t="s">
        <v>775</v>
      </c>
      <c r="B772" t="s">
        <v>329</v>
      </c>
      <c r="C772">
        <f t="shared" si="2"/>
        <v>53.974999999999994</v>
      </c>
      <c r="D772">
        <v>36.5</v>
      </c>
      <c r="E772">
        <v>203.2</v>
      </c>
      <c r="F772" s="3">
        <v>7</v>
      </c>
    </row>
    <row r="773" spans="1:6" x14ac:dyDescent="0.2">
      <c r="A773" s="2" t="s">
        <v>776</v>
      </c>
      <c r="B773" t="s">
        <v>329</v>
      </c>
      <c r="C773">
        <f t="shared" si="2"/>
        <v>53.974999999999994</v>
      </c>
      <c r="D773">
        <v>39.700000000000003</v>
      </c>
      <c r="E773">
        <v>508</v>
      </c>
      <c r="F773" s="3">
        <v>18.600000000000001</v>
      </c>
    </row>
    <row r="774" spans="1:6" x14ac:dyDescent="0.2">
      <c r="A774" s="2" t="s">
        <v>777</v>
      </c>
      <c r="B774" t="s">
        <v>329</v>
      </c>
      <c r="C774">
        <f t="shared" si="2"/>
        <v>53.974999999999994</v>
      </c>
      <c r="D774">
        <v>39.700000000000003</v>
      </c>
      <c r="E774">
        <v>469.9</v>
      </c>
      <c r="F774" s="3">
        <v>17.2</v>
      </c>
    </row>
    <row r="775" spans="1:6" x14ac:dyDescent="0.2">
      <c r="A775" s="2" t="s">
        <v>778</v>
      </c>
      <c r="B775" t="s">
        <v>329</v>
      </c>
      <c r="C775">
        <f t="shared" si="2"/>
        <v>53.974999999999994</v>
      </c>
      <c r="D775">
        <v>39.700000000000003</v>
      </c>
      <c r="E775">
        <v>203.2</v>
      </c>
      <c r="F775" s="3">
        <v>7.4</v>
      </c>
    </row>
    <row r="776" spans="1:6" x14ac:dyDescent="0.2">
      <c r="A776" s="2" t="s">
        <v>779</v>
      </c>
      <c r="B776" t="s">
        <v>329</v>
      </c>
      <c r="C776">
        <f t="shared" si="2"/>
        <v>53.974999999999994</v>
      </c>
      <c r="D776">
        <v>39.700000000000003</v>
      </c>
      <c r="E776">
        <v>508</v>
      </c>
      <c r="F776" s="3">
        <v>18</v>
      </c>
    </row>
    <row r="777" spans="1:6" x14ac:dyDescent="0.2">
      <c r="A777" s="2" t="s">
        <v>780</v>
      </c>
      <c r="B777" t="s">
        <v>329</v>
      </c>
      <c r="C777">
        <f t="shared" si="2"/>
        <v>53.974999999999994</v>
      </c>
      <c r="D777">
        <v>39.700000000000003</v>
      </c>
      <c r="E777">
        <v>469.9</v>
      </c>
      <c r="F777" s="3">
        <v>16.7</v>
      </c>
    </row>
    <row r="778" spans="1:6" x14ac:dyDescent="0.2">
      <c r="A778" s="2" t="s">
        <v>781</v>
      </c>
      <c r="B778" t="s">
        <v>329</v>
      </c>
      <c r="C778">
        <f t="shared" si="2"/>
        <v>53.974999999999994</v>
      </c>
      <c r="D778">
        <v>39.700000000000003</v>
      </c>
      <c r="E778">
        <v>203.2</v>
      </c>
      <c r="F778" s="3">
        <v>7.2</v>
      </c>
    </row>
    <row r="779" spans="1:6" x14ac:dyDescent="0.2">
      <c r="A779" s="2" t="s">
        <v>782</v>
      </c>
      <c r="B779" t="s">
        <v>329</v>
      </c>
      <c r="C779">
        <f t="shared" si="2"/>
        <v>53.974999999999994</v>
      </c>
      <c r="D779">
        <v>50.8</v>
      </c>
      <c r="E779">
        <v>508</v>
      </c>
      <c r="F779" s="3">
        <v>22.2</v>
      </c>
    </row>
    <row r="780" spans="1:6" x14ac:dyDescent="0.2">
      <c r="A780" s="2" t="s">
        <v>783</v>
      </c>
      <c r="B780" t="s">
        <v>329</v>
      </c>
      <c r="C780">
        <f t="shared" si="2"/>
        <v>53.974999999999994</v>
      </c>
      <c r="D780">
        <v>50.8</v>
      </c>
      <c r="E780">
        <v>469.9</v>
      </c>
      <c r="F780" s="3">
        <v>20.5</v>
      </c>
    </row>
    <row r="781" spans="1:6" x14ac:dyDescent="0.2">
      <c r="A781" s="2" t="s">
        <v>784</v>
      </c>
      <c r="B781" t="s">
        <v>329</v>
      </c>
      <c r="C781">
        <f t="shared" si="2"/>
        <v>53.974999999999994</v>
      </c>
      <c r="D781">
        <v>50.8</v>
      </c>
      <c r="E781">
        <v>203.2</v>
      </c>
      <c r="F781" s="3">
        <v>8.9</v>
      </c>
    </row>
    <row r="782" spans="1:6" x14ac:dyDescent="0.2">
      <c r="A782" s="2" t="s">
        <v>785</v>
      </c>
      <c r="B782" t="s">
        <v>329</v>
      </c>
      <c r="C782">
        <f t="shared" si="2"/>
        <v>53.974999999999994</v>
      </c>
      <c r="D782">
        <v>76.2</v>
      </c>
      <c r="E782">
        <v>508</v>
      </c>
      <c r="F782" s="3">
        <v>31.3</v>
      </c>
    </row>
    <row r="783" spans="1:6" x14ac:dyDescent="0.2">
      <c r="A783" s="2" t="s">
        <v>786</v>
      </c>
      <c r="B783" t="s">
        <v>329</v>
      </c>
      <c r="C783">
        <f t="shared" si="2"/>
        <v>53.974999999999994</v>
      </c>
      <c r="D783">
        <v>76.2</v>
      </c>
      <c r="E783">
        <v>469.9</v>
      </c>
      <c r="F783" s="3">
        <v>29</v>
      </c>
    </row>
    <row r="784" spans="1:6" x14ac:dyDescent="0.2">
      <c r="A784" s="2" t="s">
        <v>787</v>
      </c>
      <c r="B784" t="s">
        <v>329</v>
      </c>
      <c r="C784">
        <f t="shared" si="2"/>
        <v>53.974999999999994</v>
      </c>
      <c r="D784">
        <v>76.2</v>
      </c>
      <c r="E784">
        <v>203.2</v>
      </c>
      <c r="F784" s="3">
        <v>12.5</v>
      </c>
    </row>
    <row r="785" spans="1:6" x14ac:dyDescent="0.2">
      <c r="A785" s="2" t="s">
        <v>788</v>
      </c>
      <c r="B785" t="s">
        <v>329</v>
      </c>
      <c r="C785">
        <f t="shared" si="2"/>
        <v>53.974999999999994</v>
      </c>
      <c r="D785">
        <v>76.2</v>
      </c>
      <c r="E785">
        <v>508</v>
      </c>
      <c r="F785" s="3">
        <v>27.5</v>
      </c>
    </row>
    <row r="786" spans="1:6" x14ac:dyDescent="0.2">
      <c r="A786" s="2" t="s">
        <v>789</v>
      </c>
      <c r="B786" t="s">
        <v>329</v>
      </c>
      <c r="C786">
        <f t="shared" si="2"/>
        <v>53.974999999999994</v>
      </c>
      <c r="D786">
        <v>76.2</v>
      </c>
      <c r="E786">
        <v>469.9</v>
      </c>
      <c r="F786" s="3">
        <v>25.5</v>
      </c>
    </row>
    <row r="787" spans="1:6" x14ac:dyDescent="0.2">
      <c r="A787" s="2" t="s">
        <v>790</v>
      </c>
      <c r="B787" t="s">
        <v>329</v>
      </c>
      <c r="C787">
        <f t="shared" si="2"/>
        <v>53.974999999999994</v>
      </c>
      <c r="D787">
        <v>76.2</v>
      </c>
      <c r="E787">
        <v>203.2</v>
      </c>
      <c r="F787" s="3">
        <v>11</v>
      </c>
    </row>
    <row r="788" spans="1:6" x14ac:dyDescent="0.2">
      <c r="A788" s="2" t="s">
        <v>791</v>
      </c>
      <c r="B788" t="s">
        <v>329</v>
      </c>
      <c r="C788">
        <f t="shared" si="2"/>
        <v>53.974999999999994</v>
      </c>
      <c r="D788">
        <v>22.2</v>
      </c>
      <c r="E788">
        <v>508</v>
      </c>
      <c r="F788" s="3">
        <v>12.3</v>
      </c>
    </row>
    <row r="789" spans="1:6" x14ac:dyDescent="0.2">
      <c r="A789" s="2" t="s">
        <v>792</v>
      </c>
      <c r="B789" t="s">
        <v>329</v>
      </c>
      <c r="C789">
        <f t="shared" si="2"/>
        <v>53.974999999999994</v>
      </c>
      <c r="D789">
        <v>22.2</v>
      </c>
      <c r="E789">
        <v>469.9</v>
      </c>
      <c r="F789" s="3">
        <v>11.4</v>
      </c>
    </row>
    <row r="790" spans="1:6" x14ac:dyDescent="0.2">
      <c r="A790" s="2" t="s">
        <v>793</v>
      </c>
      <c r="B790" t="s">
        <v>329</v>
      </c>
      <c r="C790">
        <f t="shared" si="2"/>
        <v>53.974999999999994</v>
      </c>
      <c r="D790">
        <v>22.2</v>
      </c>
      <c r="E790">
        <v>203.2</v>
      </c>
      <c r="F790" s="3">
        <v>4.9000000000000004</v>
      </c>
    </row>
    <row r="791" spans="1:6" x14ac:dyDescent="0.2">
      <c r="A791" s="2" t="s">
        <v>794</v>
      </c>
      <c r="B791" t="s">
        <v>329</v>
      </c>
      <c r="C791">
        <f t="shared" si="2"/>
        <v>53.974999999999994</v>
      </c>
      <c r="D791">
        <v>22.2</v>
      </c>
      <c r="E791">
        <v>508</v>
      </c>
      <c r="F791" s="3">
        <v>12.2</v>
      </c>
    </row>
    <row r="792" spans="1:6" x14ac:dyDescent="0.2">
      <c r="A792" s="2" t="s">
        <v>795</v>
      </c>
      <c r="B792" t="s">
        <v>329</v>
      </c>
      <c r="C792">
        <f t="shared" si="2"/>
        <v>53.974999999999994</v>
      </c>
      <c r="D792">
        <v>22.2</v>
      </c>
      <c r="E792">
        <v>469.9</v>
      </c>
      <c r="F792" s="3">
        <v>11.3</v>
      </c>
    </row>
    <row r="793" spans="1:6" x14ac:dyDescent="0.2">
      <c r="A793" s="2" t="s">
        <v>796</v>
      </c>
      <c r="B793" t="s">
        <v>329</v>
      </c>
      <c r="C793">
        <f t="shared" si="2"/>
        <v>53.974999999999994</v>
      </c>
      <c r="D793">
        <v>22.2</v>
      </c>
      <c r="E793">
        <v>203.2</v>
      </c>
      <c r="F793" s="3">
        <v>4.9000000000000004</v>
      </c>
    </row>
    <row r="794" spans="1:6" x14ac:dyDescent="0.2">
      <c r="A794" s="2" t="s">
        <v>797</v>
      </c>
      <c r="B794" t="s">
        <v>329</v>
      </c>
      <c r="C794">
        <f t="shared" si="2"/>
        <v>53.974999999999994</v>
      </c>
      <c r="D794">
        <v>22.2</v>
      </c>
      <c r="E794">
        <v>508</v>
      </c>
      <c r="F794" s="3">
        <v>12</v>
      </c>
    </row>
    <row r="795" spans="1:6" x14ac:dyDescent="0.2">
      <c r="A795" s="2" t="s">
        <v>798</v>
      </c>
      <c r="B795" t="s">
        <v>329</v>
      </c>
      <c r="C795">
        <f t="shared" ref="C795:C805" si="3">2.125*25.4</f>
        <v>53.974999999999994</v>
      </c>
      <c r="D795">
        <v>22.2</v>
      </c>
      <c r="E795">
        <v>469.9</v>
      </c>
      <c r="F795" s="3">
        <v>11.1</v>
      </c>
    </row>
    <row r="796" spans="1:6" x14ac:dyDescent="0.2">
      <c r="A796" s="2" t="s">
        <v>799</v>
      </c>
      <c r="B796" t="s">
        <v>329</v>
      </c>
      <c r="C796">
        <f t="shared" si="3"/>
        <v>53.974999999999994</v>
      </c>
      <c r="D796">
        <v>22.2</v>
      </c>
      <c r="E796">
        <v>203.2</v>
      </c>
      <c r="F796" s="3">
        <v>4.8</v>
      </c>
    </row>
    <row r="797" spans="1:6" x14ac:dyDescent="0.2">
      <c r="A797" s="2" t="s">
        <v>800</v>
      </c>
      <c r="B797" t="s">
        <v>329</v>
      </c>
      <c r="C797">
        <f t="shared" si="3"/>
        <v>53.974999999999994</v>
      </c>
      <c r="D797">
        <v>22.2</v>
      </c>
      <c r="E797">
        <v>508</v>
      </c>
      <c r="F797" s="3">
        <v>11.9</v>
      </c>
    </row>
    <row r="798" spans="1:6" x14ac:dyDescent="0.2">
      <c r="A798" s="2" t="s">
        <v>801</v>
      </c>
      <c r="B798" t="s">
        <v>329</v>
      </c>
      <c r="C798">
        <f t="shared" si="3"/>
        <v>53.974999999999994</v>
      </c>
      <c r="D798">
        <v>22.2</v>
      </c>
      <c r="E798">
        <v>469.9</v>
      </c>
      <c r="F798" s="3">
        <v>11</v>
      </c>
    </row>
    <row r="799" spans="1:6" x14ac:dyDescent="0.2">
      <c r="A799" s="2" t="s">
        <v>802</v>
      </c>
      <c r="B799" t="s">
        <v>329</v>
      </c>
      <c r="C799">
        <f t="shared" si="3"/>
        <v>53.974999999999994</v>
      </c>
      <c r="D799">
        <v>22.2</v>
      </c>
      <c r="E799">
        <v>203.2</v>
      </c>
      <c r="F799" s="3">
        <v>4.7</v>
      </c>
    </row>
    <row r="800" spans="1:6" x14ac:dyDescent="0.2">
      <c r="A800" s="2" t="s">
        <v>803</v>
      </c>
      <c r="B800" t="s">
        <v>329</v>
      </c>
      <c r="C800">
        <f t="shared" si="3"/>
        <v>53.974999999999994</v>
      </c>
      <c r="D800">
        <v>30.2</v>
      </c>
      <c r="E800">
        <v>508</v>
      </c>
      <c r="F800" s="3">
        <v>15.3</v>
      </c>
    </row>
    <row r="801" spans="1:6" x14ac:dyDescent="0.2">
      <c r="A801" s="2" t="s">
        <v>804</v>
      </c>
      <c r="B801" t="s">
        <v>329</v>
      </c>
      <c r="C801">
        <f t="shared" si="3"/>
        <v>53.974999999999994</v>
      </c>
      <c r="D801">
        <v>30.2</v>
      </c>
      <c r="E801">
        <v>469.9</v>
      </c>
      <c r="F801" s="3">
        <v>14.2</v>
      </c>
    </row>
    <row r="802" spans="1:6" x14ac:dyDescent="0.2">
      <c r="A802" s="2" t="s">
        <v>805</v>
      </c>
      <c r="B802" t="s">
        <v>329</v>
      </c>
      <c r="C802">
        <f t="shared" si="3"/>
        <v>53.974999999999994</v>
      </c>
      <c r="D802">
        <v>30.2</v>
      </c>
      <c r="E802">
        <v>203.2</v>
      </c>
      <c r="F802" s="3">
        <v>6.1</v>
      </c>
    </row>
    <row r="803" spans="1:6" x14ac:dyDescent="0.2">
      <c r="A803" s="2" t="s">
        <v>806</v>
      </c>
      <c r="B803" t="s">
        <v>329</v>
      </c>
      <c r="C803">
        <f t="shared" si="3"/>
        <v>53.974999999999994</v>
      </c>
      <c r="D803">
        <v>36.5</v>
      </c>
      <c r="E803">
        <v>508</v>
      </c>
      <c r="F803" s="3">
        <v>18</v>
      </c>
    </row>
    <row r="804" spans="1:6" x14ac:dyDescent="0.2">
      <c r="A804" s="2" t="s">
        <v>807</v>
      </c>
      <c r="B804" t="s">
        <v>329</v>
      </c>
      <c r="C804">
        <f t="shared" si="3"/>
        <v>53.974999999999994</v>
      </c>
      <c r="D804">
        <v>36.5</v>
      </c>
      <c r="E804">
        <v>469.9</v>
      </c>
      <c r="F804" s="3">
        <v>16.7</v>
      </c>
    </row>
    <row r="805" spans="1:6" x14ac:dyDescent="0.2">
      <c r="A805" s="2" t="s">
        <v>808</v>
      </c>
      <c r="B805" t="s">
        <v>329</v>
      </c>
      <c r="C805">
        <f t="shared" si="3"/>
        <v>53.974999999999994</v>
      </c>
      <c r="D805">
        <v>36.5</v>
      </c>
      <c r="E805">
        <v>203.2</v>
      </c>
      <c r="F805" s="3">
        <v>7.2</v>
      </c>
    </row>
    <row r="806" spans="1:6" x14ac:dyDescent="0.2">
      <c r="A806" s="2" t="s">
        <v>611</v>
      </c>
      <c r="B806" t="s">
        <v>329</v>
      </c>
      <c r="C806" s="1">
        <v>100</v>
      </c>
      <c r="D806">
        <v>25</v>
      </c>
      <c r="E806">
        <v>515</v>
      </c>
      <c r="F806" s="3">
        <v>20.5</v>
      </c>
    </row>
    <row r="807" spans="1:6" x14ac:dyDescent="0.2">
      <c r="A807" s="2" t="s">
        <v>612</v>
      </c>
      <c r="B807" t="s">
        <v>329</v>
      </c>
      <c r="C807" s="1">
        <v>100</v>
      </c>
      <c r="D807">
        <v>25</v>
      </c>
      <c r="E807">
        <v>550</v>
      </c>
      <c r="F807" s="3">
        <v>21.8</v>
      </c>
    </row>
    <row r="808" spans="1:6" x14ac:dyDescent="0.2">
      <c r="A808" s="2" t="s">
        <v>613</v>
      </c>
      <c r="B808" t="s">
        <v>329</v>
      </c>
      <c r="C808" s="1">
        <v>100</v>
      </c>
      <c r="D808">
        <v>25</v>
      </c>
      <c r="E808">
        <v>200</v>
      </c>
      <c r="F808" s="3">
        <v>7.9</v>
      </c>
    </row>
    <row r="809" spans="1:6" x14ac:dyDescent="0.2">
      <c r="A809" s="2" t="s">
        <v>614</v>
      </c>
      <c r="B809" t="s">
        <v>329</v>
      </c>
      <c r="C809" s="1">
        <v>100</v>
      </c>
      <c r="D809">
        <v>25</v>
      </c>
      <c r="E809">
        <v>200</v>
      </c>
      <c r="F809" s="3">
        <v>7.9</v>
      </c>
    </row>
    <row r="810" spans="1:6" x14ac:dyDescent="0.2">
      <c r="A810" s="2" t="s">
        <v>615</v>
      </c>
      <c r="B810" t="s">
        <v>329</v>
      </c>
      <c r="C810" s="1">
        <v>100</v>
      </c>
      <c r="D810">
        <v>35</v>
      </c>
      <c r="E810">
        <v>515</v>
      </c>
      <c r="F810" s="3">
        <v>24.8</v>
      </c>
    </row>
    <row r="811" spans="1:6" x14ac:dyDescent="0.2">
      <c r="A811" s="2" t="s">
        <v>616</v>
      </c>
      <c r="B811" t="s">
        <v>329</v>
      </c>
      <c r="C811" s="1">
        <v>100</v>
      </c>
      <c r="D811">
        <v>35</v>
      </c>
      <c r="E811">
        <v>550</v>
      </c>
      <c r="F811" s="3">
        <v>26</v>
      </c>
    </row>
    <row r="812" spans="1:6" x14ac:dyDescent="0.2">
      <c r="A812" s="2" t="s">
        <v>617</v>
      </c>
      <c r="B812" t="s">
        <v>329</v>
      </c>
      <c r="C812" s="1">
        <v>100</v>
      </c>
      <c r="D812">
        <v>35</v>
      </c>
      <c r="E812">
        <v>200</v>
      </c>
      <c r="F812" s="3">
        <v>9.5</v>
      </c>
    </row>
    <row r="813" spans="1:6" x14ac:dyDescent="0.2">
      <c r="A813" s="2" t="s">
        <v>618</v>
      </c>
      <c r="B813" t="s">
        <v>329</v>
      </c>
      <c r="C813" s="1">
        <v>100</v>
      </c>
      <c r="D813">
        <v>35</v>
      </c>
      <c r="E813">
        <v>200</v>
      </c>
      <c r="F813" s="3">
        <v>9.5</v>
      </c>
    </row>
    <row r="814" spans="1:6" x14ac:dyDescent="0.2">
      <c r="A814" s="2" t="s">
        <v>619</v>
      </c>
      <c r="B814" t="s">
        <v>329</v>
      </c>
      <c r="C814" s="1">
        <v>100</v>
      </c>
      <c r="D814">
        <v>60</v>
      </c>
      <c r="E814">
        <v>515</v>
      </c>
      <c r="F814" s="3">
        <v>41</v>
      </c>
    </row>
    <row r="815" spans="1:6" x14ac:dyDescent="0.2">
      <c r="A815" s="2" t="s">
        <v>620</v>
      </c>
      <c r="B815" t="s">
        <v>329</v>
      </c>
      <c r="C815" s="1">
        <v>100</v>
      </c>
      <c r="D815">
        <v>60</v>
      </c>
      <c r="E815">
        <v>200</v>
      </c>
      <c r="F815" s="3">
        <v>15.9</v>
      </c>
    </row>
    <row r="816" spans="1:6" x14ac:dyDescent="0.2">
      <c r="A816" s="2" t="s">
        <v>621</v>
      </c>
      <c r="B816" t="s">
        <v>329</v>
      </c>
      <c r="C816" s="1">
        <v>100</v>
      </c>
      <c r="D816">
        <v>60</v>
      </c>
      <c r="E816">
        <v>200</v>
      </c>
      <c r="F816" s="3">
        <v>15.9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859E3-4F56-47B2-9D1A-7509C9D8BD7B}">
  <sheetPr codeName="Sheet3"/>
  <dimension ref="A1:AG43"/>
  <sheetViews>
    <sheetView workbookViewId="0">
      <selection activeCell="I3" sqref="I3"/>
    </sheetView>
  </sheetViews>
  <sheetFormatPr defaultRowHeight="14.25" x14ac:dyDescent="0.2"/>
  <cols>
    <col min="1" max="1" width="9.875" customWidth="1"/>
    <col min="2" max="2" width="10.375" customWidth="1"/>
    <col min="8" max="8" width="18.25" customWidth="1"/>
    <col min="9" max="9" width="11.25" customWidth="1"/>
    <col min="10" max="10" width="19" customWidth="1"/>
    <col min="11" max="11" width="20" customWidth="1"/>
    <col min="14" max="14" width="11.25" customWidth="1"/>
    <col min="15" max="15" width="13.25" customWidth="1"/>
    <col min="18" max="18" width="15.25" customWidth="1"/>
    <col min="24" max="24" width="11.25" customWidth="1"/>
  </cols>
  <sheetData>
    <row r="1" spans="1:33" x14ac:dyDescent="0.2">
      <c r="B1" t="s">
        <v>827</v>
      </c>
      <c r="C1" t="s">
        <v>5</v>
      </c>
      <c r="D1" t="s">
        <v>6</v>
      </c>
      <c r="E1" t="s">
        <v>7</v>
      </c>
      <c r="F1" t="s">
        <v>8</v>
      </c>
      <c r="G1" t="s">
        <v>1</v>
      </c>
      <c r="I1" s="22" t="s">
        <v>828</v>
      </c>
      <c r="J1" s="22"/>
      <c r="K1" s="22"/>
      <c r="L1" s="22"/>
      <c r="N1" s="22" t="s">
        <v>10</v>
      </c>
      <c r="O1" s="22"/>
      <c r="P1" s="22"/>
      <c r="Q1" s="1"/>
      <c r="R1" s="22" t="s">
        <v>181</v>
      </c>
      <c r="S1" s="22"/>
      <c r="T1" s="22"/>
      <c r="V1" s="22" t="s">
        <v>329</v>
      </c>
      <c r="W1" s="22"/>
      <c r="X1" s="22"/>
      <c r="Y1" t="s">
        <v>829</v>
      </c>
      <c r="Z1" t="s">
        <v>830</v>
      </c>
      <c r="AA1" t="s">
        <v>831</v>
      </c>
      <c r="AB1" t="s">
        <v>832</v>
      </c>
      <c r="AC1" t="s">
        <v>833</v>
      </c>
    </row>
    <row r="2" spans="1:33" x14ac:dyDescent="0.2">
      <c r="A2" t="str">
        <f>IF(Calculator!$B6="",,Calculator!$B6)</f>
        <v>BIU-021/1</v>
      </c>
      <c r="B2" t="str">
        <f>IF(Calculator!$B6="",,_xlfn.XLOOKUP($A2,Data!$A:$A,Data!B:B,0,0,1))</f>
        <v>NS Top</v>
      </c>
      <c r="C2">
        <f>IF(Calculator!$B6="",,_xlfn.XLOOKUP($A2,Data!$A:$A,Data!C:C,0,0,1))</f>
        <v>163</v>
      </c>
      <c r="D2">
        <f>IF(Calculator!$B6="",,_xlfn.XLOOKUP($A2,Data!$A:$A,Data!D:D,0,0,1))</f>
        <v>24</v>
      </c>
      <c r="E2">
        <f>IF(Calculator!$B6="",,_xlfn.XLOOKUP($A2,Data!$A:$A,Data!E:E,0,0,1))</f>
        <v>515</v>
      </c>
      <c r="F2">
        <f>IF(Calculator!$B6="",,_xlfn.XLOOKUP($A2,Data!$A:$A,Data!F:F,0,0,1))</f>
        <v>27.2</v>
      </c>
      <c r="G2">
        <f>IF(Calculator!$B6="",,Calculator!C6)</f>
        <v>5</v>
      </c>
      <c r="I2" t="s">
        <v>834</v>
      </c>
      <c r="J2" t="s">
        <v>835</v>
      </c>
      <c r="K2" t="s">
        <v>836</v>
      </c>
      <c r="L2" t="s">
        <v>8</v>
      </c>
      <c r="M2">
        <v>250</v>
      </c>
      <c r="N2">
        <v>225</v>
      </c>
      <c r="O2">
        <v>200</v>
      </c>
      <c r="P2" t="s">
        <v>8</v>
      </c>
      <c r="Q2">
        <v>250</v>
      </c>
      <c r="R2">
        <v>225</v>
      </c>
      <c r="S2">
        <v>200</v>
      </c>
      <c r="T2" t="s">
        <v>8</v>
      </c>
      <c r="V2">
        <v>150</v>
      </c>
      <c r="W2">
        <v>125</v>
      </c>
      <c r="X2" t="s">
        <v>8</v>
      </c>
      <c r="Z2">
        <v>560</v>
      </c>
      <c r="AA2">
        <v>448</v>
      </c>
      <c r="AB2">
        <v>34</v>
      </c>
      <c r="AC2">
        <v>16</v>
      </c>
    </row>
    <row r="3" spans="1:33" x14ac:dyDescent="0.2">
      <c r="A3" t="str">
        <f>IF(Calculator!$B7="",,Calculator!$B7)</f>
        <v>BIU-021/2</v>
      </c>
      <c r="B3" t="str">
        <f>IF(Calculator!$B7="",,_xlfn.XLOOKUP($A3,Data!$A:$A,Data!B:B,0,0,1))</f>
        <v>NS Top</v>
      </c>
      <c r="C3">
        <f>IF(Calculator!$B7="",,_xlfn.XLOOKUP($A3,Data!$A:$A,Data!C:C,0,0,1))</f>
        <v>163</v>
      </c>
      <c r="D3">
        <f>IF(Calculator!$B7="",,_xlfn.XLOOKUP($A3,Data!$A:$A,Data!D:D,0,0,1))</f>
        <v>24</v>
      </c>
      <c r="E3">
        <f>IF(Calculator!$B7="",,_xlfn.XLOOKUP($A3,Data!$A:$A,Data!E:E,0,0,1))</f>
        <v>550</v>
      </c>
      <c r="F3">
        <f>IF(Calculator!$B7="",,_xlfn.XLOOKUP($A3,Data!$A:$A,Data!F:F,0,0,1))</f>
        <v>29.1</v>
      </c>
      <c r="G3">
        <f>IF(Calculator!$B7="",,Calculator!C7)</f>
        <v>1</v>
      </c>
      <c r="I3">
        <f>IF($A2=0,,CEILING($C2+40,25))</f>
        <v>225</v>
      </c>
      <c r="J3">
        <f t="shared" ref="J3:J42" si="0">IF($A2=0,,ROUNDUP($D2/$AB$2,0))</f>
        <v>1</v>
      </c>
      <c r="K3">
        <f t="shared" ref="K3:K42" si="1">IF($A2=0,,IF($E2&gt;255,1*$G2,$G2/2))</f>
        <v>5</v>
      </c>
      <c r="L3">
        <f t="shared" ref="L3:L42" si="2">$G2*$F2</f>
        <v>136</v>
      </c>
      <c r="M3">
        <f>IF(AND($I3=250,$B2="NS Top"),$J3*$K3,0)</f>
        <v>0</v>
      </c>
      <c r="N3">
        <f t="shared" ref="N3:N42" si="3">IF(AND($I3=225,$B2="NS Top"),$J3*$K3,0)</f>
        <v>5</v>
      </c>
      <c r="O3">
        <f t="shared" ref="O3:O42" si="4">IF(AND($I3&lt;=200,$B2="NS Top"),$J3*$K3,0)</f>
        <v>0</v>
      </c>
      <c r="P3">
        <f>IF($B2="NS Top",$F2*$G2,0)</f>
        <v>136</v>
      </c>
      <c r="Q3">
        <f>IF(AND($I3=250,$B2="AS Top"),$J3*$K3,0)</f>
        <v>0</v>
      </c>
      <c r="R3">
        <f t="shared" ref="R3:R42" si="5">IF(AND($I3=225,$B2="AS Top"),$J3*$K3,0)</f>
        <v>0</v>
      </c>
      <c r="S3">
        <f t="shared" ref="S3:S42" si="6">IF(AND($I3&lt;=200,$B2="AS Top"),$J3*$K3,0)</f>
        <v>0</v>
      </c>
      <c r="T3">
        <f>IF($B2="AS Top",$F2*$G2,0)</f>
        <v>0</v>
      </c>
      <c r="V3">
        <f t="shared" ref="V3:V42" si="7">IF(AND($I3=150,$B2="Bottom"),$J3*$K3,0)</f>
        <v>0</v>
      </c>
      <c r="W3">
        <f>IF(AND($I3&lt;=125,$B2="Bottom"),$J3*$K3,0)</f>
        <v>0</v>
      </c>
      <c r="X3">
        <f>IF($B2="Bottom",$F2*$G2,0)</f>
        <v>0</v>
      </c>
    </row>
    <row r="4" spans="1:33" x14ac:dyDescent="0.2">
      <c r="A4" t="str">
        <f>IF(Calculator!$B8="",,Calculator!$B8)</f>
        <v>BIU-023/1</v>
      </c>
      <c r="B4" t="str">
        <f>IF(Calculator!$B8="",,_xlfn.XLOOKUP($A4,Data!$A:$A,Data!B:B,0,0,1))</f>
        <v>NS Top</v>
      </c>
      <c r="C4">
        <f>IF(Calculator!$B8="",,_xlfn.XLOOKUP($A4,Data!$A:$A,Data!C:C,0,0,1))</f>
        <v>163</v>
      </c>
      <c r="D4">
        <f>IF(Calculator!$B8="",,_xlfn.XLOOKUP($A4,Data!$A:$A,Data!D:D,0,0,1))</f>
        <v>55</v>
      </c>
      <c r="E4">
        <f>IF(Calculator!$B8="",,_xlfn.XLOOKUP($A4,Data!$A:$A,Data!E:E,0,0,1))</f>
        <v>515</v>
      </c>
      <c r="F4">
        <f>IF(Calculator!$B8="",,_xlfn.XLOOKUP($A4,Data!$A:$A,Data!F:F,0,0,1))</f>
        <v>43.1</v>
      </c>
      <c r="G4">
        <f>IF(Calculator!$B8="",,Calculator!C8)</f>
        <v>5</v>
      </c>
      <c r="I4">
        <f t="shared" ref="I4:I42" si="8">IF($A3=0,,CEILING($C3+40,25))</f>
        <v>225</v>
      </c>
      <c r="J4">
        <f t="shared" si="0"/>
        <v>1</v>
      </c>
      <c r="K4">
        <f t="shared" si="1"/>
        <v>1</v>
      </c>
      <c r="L4">
        <f t="shared" si="2"/>
        <v>29.1</v>
      </c>
      <c r="M4">
        <f t="shared" ref="M4:M42" si="9">IF(AND($I4=250,$B3="NS Top"),$J4*$K4,0)</f>
        <v>0</v>
      </c>
      <c r="N4">
        <f t="shared" si="3"/>
        <v>1</v>
      </c>
      <c r="O4">
        <f t="shared" si="4"/>
        <v>0</v>
      </c>
      <c r="P4">
        <f t="shared" ref="P4:P42" si="10">IF($B3="NS Top",$F3*$G3,0)</f>
        <v>29.1</v>
      </c>
      <c r="Q4">
        <f t="shared" ref="Q4:Q42" si="11">IF(AND($I4=250,$B3="AS Top"),$J4*$K4,0)</f>
        <v>0</v>
      </c>
      <c r="R4">
        <f t="shared" si="5"/>
        <v>0</v>
      </c>
      <c r="S4">
        <f t="shared" si="6"/>
        <v>0</v>
      </c>
      <c r="T4">
        <f t="shared" ref="T4:T42" si="12">IF($B3="AS Top",$F3*$G3,0)</f>
        <v>0</v>
      </c>
      <c r="V4">
        <f t="shared" si="7"/>
        <v>0</v>
      </c>
      <c r="W4">
        <f t="shared" ref="W4:W42" si="13">IF(AND($I4&lt;=125,$B3="Bottom"),$J4*$K4,0)</f>
        <v>0</v>
      </c>
      <c r="X4">
        <f t="shared" ref="X4:X42" si="14">IF($B3="Bottom",$F3*$G3,0)</f>
        <v>0</v>
      </c>
    </row>
    <row r="5" spans="1:33" x14ac:dyDescent="0.2">
      <c r="A5" t="str">
        <f>IF(Calculator!$B9="",,Calculator!$B9)</f>
        <v>BIU-023/2</v>
      </c>
      <c r="B5" t="str">
        <f>IF(Calculator!$B9="",,_xlfn.XLOOKUP($A5,Data!$A:$A,Data!B:B,0,0,1))</f>
        <v>NS Top</v>
      </c>
      <c r="C5">
        <f>IF(Calculator!$B9="",,_xlfn.XLOOKUP($A5,Data!$A:$A,Data!C:C,0,0,1))</f>
        <v>163</v>
      </c>
      <c r="D5">
        <f>IF(Calculator!$B9="",,_xlfn.XLOOKUP($A5,Data!$A:$A,Data!D:D,0,0,1))</f>
        <v>55</v>
      </c>
      <c r="E5">
        <f>IF(Calculator!$B9="",,_xlfn.XLOOKUP($A5,Data!$A:$A,Data!E:E,0,0,1))</f>
        <v>550</v>
      </c>
      <c r="F5">
        <f>IF(Calculator!$B9="",,_xlfn.XLOOKUP($A5,Data!$A:$A,Data!F:F,0,0,1))</f>
        <v>46</v>
      </c>
      <c r="G5">
        <f>IF(Calculator!$B9="",,Calculator!C9)</f>
        <v>1</v>
      </c>
      <c r="I5">
        <f t="shared" si="8"/>
        <v>225</v>
      </c>
      <c r="J5">
        <f t="shared" si="0"/>
        <v>2</v>
      </c>
      <c r="K5">
        <f t="shared" si="1"/>
        <v>5</v>
      </c>
      <c r="L5">
        <f t="shared" si="2"/>
        <v>215.5</v>
      </c>
      <c r="M5">
        <f t="shared" si="9"/>
        <v>0</v>
      </c>
      <c r="N5">
        <f t="shared" si="3"/>
        <v>10</v>
      </c>
      <c r="O5">
        <f t="shared" si="4"/>
        <v>0</v>
      </c>
      <c r="P5">
        <f t="shared" si="10"/>
        <v>215.5</v>
      </c>
      <c r="Q5">
        <f t="shared" si="11"/>
        <v>0</v>
      </c>
      <c r="R5">
        <f t="shared" si="5"/>
        <v>0</v>
      </c>
      <c r="S5">
        <f t="shared" si="6"/>
        <v>0</v>
      </c>
      <c r="T5">
        <f t="shared" si="12"/>
        <v>0</v>
      </c>
      <c r="V5">
        <f t="shared" si="7"/>
        <v>0</v>
      </c>
      <c r="W5">
        <f t="shared" si="13"/>
        <v>0</v>
      </c>
      <c r="X5">
        <f t="shared" si="14"/>
        <v>0</v>
      </c>
    </row>
    <row r="6" spans="1:33" x14ac:dyDescent="0.2">
      <c r="A6" t="str">
        <f>IF(Calculator!$B10="",,Calculator!$B10)</f>
        <v>OZU-351/1</v>
      </c>
      <c r="B6" t="str">
        <f>IF(Calculator!$B10="",,_xlfn.XLOOKUP($A6,Data!$A:$A,Data!B:B,0,0,1))</f>
        <v>Bottom</v>
      </c>
      <c r="C6">
        <f>IF(Calculator!$B10="",,_xlfn.XLOOKUP($A6,Data!$A:$A,Data!C:C,0,0,1))</f>
        <v>100</v>
      </c>
      <c r="D6">
        <f>IF(Calculator!$B10="",,_xlfn.XLOOKUP($A6,Data!$A:$A,Data!D:D,0,0,1))</f>
        <v>25</v>
      </c>
      <c r="E6">
        <f>IF(Calculator!$B10="",,_xlfn.XLOOKUP($A6,Data!$A:$A,Data!E:E,0,0,1))</f>
        <v>515</v>
      </c>
      <c r="F6">
        <f>IF(Calculator!$B10="",,_xlfn.XLOOKUP($A6,Data!$A:$A,Data!F:F,0,0,1))</f>
        <v>17</v>
      </c>
      <c r="G6">
        <f>IF(Calculator!$B10="",,Calculator!C10)</f>
        <v>5</v>
      </c>
      <c r="I6">
        <f t="shared" si="8"/>
        <v>225</v>
      </c>
      <c r="J6">
        <f t="shared" si="0"/>
        <v>2</v>
      </c>
      <c r="K6">
        <f t="shared" si="1"/>
        <v>1</v>
      </c>
      <c r="L6">
        <f t="shared" si="2"/>
        <v>46</v>
      </c>
      <c r="M6">
        <f t="shared" si="9"/>
        <v>0</v>
      </c>
      <c r="N6">
        <f t="shared" si="3"/>
        <v>2</v>
      </c>
      <c r="O6">
        <f t="shared" si="4"/>
        <v>0</v>
      </c>
      <c r="P6">
        <f t="shared" si="10"/>
        <v>46</v>
      </c>
      <c r="Q6">
        <f t="shared" si="11"/>
        <v>0</v>
      </c>
      <c r="R6">
        <f t="shared" si="5"/>
        <v>0</v>
      </c>
      <c r="S6">
        <f t="shared" si="6"/>
        <v>0</v>
      </c>
      <c r="T6">
        <f t="shared" si="12"/>
        <v>0</v>
      </c>
      <c r="V6">
        <f t="shared" si="7"/>
        <v>0</v>
      </c>
      <c r="W6">
        <f t="shared" si="13"/>
        <v>0</v>
      </c>
      <c r="X6">
        <f t="shared" si="14"/>
        <v>0</v>
      </c>
    </row>
    <row r="7" spans="1:33" x14ac:dyDescent="0.2">
      <c r="A7" t="str">
        <f>IF(Calculator!$B11="",,Calculator!$B11)</f>
        <v>OZU-351/2</v>
      </c>
      <c r="B7" t="str">
        <f>IF(Calculator!$B11="",,_xlfn.XLOOKUP($A7,Data!$A:$A,Data!B:B,0,0,1))</f>
        <v>Bottom</v>
      </c>
      <c r="C7">
        <f>IF(Calculator!$B11="",,_xlfn.XLOOKUP($A7,Data!$A:$A,Data!C:C,0,0,1))</f>
        <v>100</v>
      </c>
      <c r="D7">
        <f>IF(Calculator!$B11="",,_xlfn.XLOOKUP($A7,Data!$A:$A,Data!D:D,0,0,1))</f>
        <v>25</v>
      </c>
      <c r="E7">
        <f>IF(Calculator!$B11="",,_xlfn.XLOOKUP($A7,Data!$A:$A,Data!E:E,0,0,1))</f>
        <v>550</v>
      </c>
      <c r="F7">
        <f>IF(Calculator!$B11="",,_xlfn.XLOOKUP($A7,Data!$A:$A,Data!F:F,0,0,1))</f>
        <v>18.2</v>
      </c>
      <c r="G7">
        <f>IF(Calculator!$B11="",,Calculator!C11)</f>
        <v>1</v>
      </c>
      <c r="I7">
        <f t="shared" si="8"/>
        <v>150</v>
      </c>
      <c r="J7">
        <f t="shared" si="0"/>
        <v>1</v>
      </c>
      <c r="K7">
        <f t="shared" si="1"/>
        <v>5</v>
      </c>
      <c r="L7">
        <f t="shared" si="2"/>
        <v>85</v>
      </c>
      <c r="M7">
        <f t="shared" si="9"/>
        <v>0</v>
      </c>
      <c r="N7">
        <f t="shared" si="3"/>
        <v>0</v>
      </c>
      <c r="O7">
        <f t="shared" si="4"/>
        <v>0</v>
      </c>
      <c r="P7">
        <f t="shared" si="10"/>
        <v>0</v>
      </c>
      <c r="Q7">
        <f t="shared" si="11"/>
        <v>0</v>
      </c>
      <c r="R7">
        <f t="shared" si="5"/>
        <v>0</v>
      </c>
      <c r="S7">
        <f t="shared" si="6"/>
        <v>0</v>
      </c>
      <c r="T7">
        <f t="shared" si="12"/>
        <v>0</v>
      </c>
      <c r="V7">
        <f t="shared" si="7"/>
        <v>5</v>
      </c>
      <c r="W7">
        <f t="shared" si="13"/>
        <v>0</v>
      </c>
      <c r="X7">
        <f t="shared" si="14"/>
        <v>85</v>
      </c>
    </row>
    <row r="8" spans="1:33" x14ac:dyDescent="0.2">
      <c r="A8" t="str">
        <f>IF(Calculator!$B12="",,Calculator!$B12)</f>
        <v>OZU-352/1</v>
      </c>
      <c r="B8" t="str">
        <f>IF(Calculator!$B12="",,_xlfn.XLOOKUP($A8,Data!$A:$A,Data!B:B,0,0,1))</f>
        <v>Bottom</v>
      </c>
      <c r="C8">
        <f>IF(Calculator!$B12="",,_xlfn.XLOOKUP($A8,Data!$A:$A,Data!C:C,0,0,1))</f>
        <v>100</v>
      </c>
      <c r="D8">
        <f>IF(Calculator!$B12="",,_xlfn.XLOOKUP($A8,Data!$A:$A,Data!D:D,0,0,1))</f>
        <v>25</v>
      </c>
      <c r="E8">
        <f>IF(Calculator!$B12="",,_xlfn.XLOOKUP($A8,Data!$A:$A,Data!E:E,0,0,1))</f>
        <v>515</v>
      </c>
      <c r="F8">
        <f>IF(Calculator!$B12="",,_xlfn.XLOOKUP($A8,Data!$A:$A,Data!F:F,0,0,1))</f>
        <v>19.7</v>
      </c>
      <c r="G8">
        <f>IF(Calculator!$B12="",,Calculator!C12)</f>
        <v>5</v>
      </c>
      <c r="I8">
        <f t="shared" si="8"/>
        <v>150</v>
      </c>
      <c r="J8">
        <f t="shared" si="0"/>
        <v>1</v>
      </c>
      <c r="K8">
        <f t="shared" si="1"/>
        <v>1</v>
      </c>
      <c r="L8">
        <f t="shared" si="2"/>
        <v>18.2</v>
      </c>
      <c r="M8">
        <f t="shared" si="9"/>
        <v>0</v>
      </c>
      <c r="N8">
        <f t="shared" si="3"/>
        <v>0</v>
      </c>
      <c r="O8">
        <f t="shared" si="4"/>
        <v>0</v>
      </c>
      <c r="P8">
        <f t="shared" si="10"/>
        <v>0</v>
      </c>
      <c r="Q8">
        <f t="shared" si="11"/>
        <v>0</v>
      </c>
      <c r="R8">
        <f t="shared" si="5"/>
        <v>0</v>
      </c>
      <c r="S8">
        <f t="shared" si="6"/>
        <v>0</v>
      </c>
      <c r="T8">
        <f t="shared" si="12"/>
        <v>0</v>
      </c>
      <c r="V8">
        <f t="shared" si="7"/>
        <v>1</v>
      </c>
      <c r="W8">
        <f t="shared" si="13"/>
        <v>0</v>
      </c>
      <c r="X8">
        <f t="shared" si="14"/>
        <v>18.2</v>
      </c>
      <c r="Y8" s="22" t="s">
        <v>837</v>
      </c>
      <c r="Z8" s="22"/>
      <c r="AA8" s="22"/>
      <c r="AB8" s="22"/>
      <c r="AC8" s="22"/>
      <c r="AD8" s="22"/>
    </row>
    <row r="9" spans="1:33" x14ac:dyDescent="0.2">
      <c r="A9" t="str">
        <f>IF(Calculator!$B13="",,Calculator!$B13)</f>
        <v>OZU-352/2</v>
      </c>
      <c r="B9" t="str">
        <f>IF(Calculator!$B13="",,_xlfn.XLOOKUP($A9,Data!$A:$A,Data!B:B,0,0,1))</f>
        <v>Bottom</v>
      </c>
      <c r="C9">
        <f>IF(Calculator!$B13="",,_xlfn.XLOOKUP($A9,Data!$A:$A,Data!C:C,0,0,1))</f>
        <v>100</v>
      </c>
      <c r="D9">
        <f>IF(Calculator!$B13="",,_xlfn.XLOOKUP($A9,Data!$A:$A,Data!D:D,0,0,1))</f>
        <v>25</v>
      </c>
      <c r="E9">
        <f>IF(Calculator!$B13="",,_xlfn.XLOOKUP($A9,Data!$A:$A,Data!E:E,0,0,1))</f>
        <v>550</v>
      </c>
      <c r="F9">
        <f>IF(Calculator!$B13="",,_xlfn.XLOOKUP($A9,Data!$A:$A,Data!F:F,0,0,1))</f>
        <v>21.1</v>
      </c>
      <c r="G9">
        <f>IF(Calculator!$B13="",,Calculator!C13)</f>
        <v>1</v>
      </c>
      <c r="I9">
        <f t="shared" si="8"/>
        <v>150</v>
      </c>
      <c r="J9">
        <f t="shared" si="0"/>
        <v>1</v>
      </c>
      <c r="K9">
        <f t="shared" si="1"/>
        <v>5</v>
      </c>
      <c r="L9">
        <f t="shared" si="2"/>
        <v>98.5</v>
      </c>
      <c r="M9">
        <f t="shared" si="9"/>
        <v>0</v>
      </c>
      <c r="N9">
        <f t="shared" si="3"/>
        <v>0</v>
      </c>
      <c r="O9">
        <f t="shared" si="4"/>
        <v>0</v>
      </c>
      <c r="P9">
        <f t="shared" si="10"/>
        <v>0</v>
      </c>
      <c r="Q9">
        <f t="shared" si="11"/>
        <v>0</v>
      </c>
      <c r="R9">
        <f t="shared" si="5"/>
        <v>0</v>
      </c>
      <c r="S9">
        <f t="shared" si="6"/>
        <v>0</v>
      </c>
      <c r="T9">
        <f t="shared" si="12"/>
        <v>0</v>
      </c>
      <c r="V9">
        <f t="shared" si="7"/>
        <v>5</v>
      </c>
      <c r="W9">
        <f t="shared" si="13"/>
        <v>0</v>
      </c>
      <c r="X9">
        <f t="shared" si="14"/>
        <v>98.5</v>
      </c>
    </row>
    <row r="10" spans="1:33" x14ac:dyDescent="0.2">
      <c r="A10" t="str">
        <f>IF(Calculator!$B14="",,Calculator!$B14)</f>
        <v>OZU-353/1</v>
      </c>
      <c r="B10" t="str">
        <f>IF(Calculator!$B14="",,_xlfn.XLOOKUP($A10,Data!$A:$A,Data!B:B,0,0,1))</f>
        <v>Bottom</v>
      </c>
      <c r="C10">
        <f>IF(Calculator!$B14="",,_xlfn.XLOOKUP($A10,Data!$A:$A,Data!C:C,0,0,1))</f>
        <v>100</v>
      </c>
      <c r="D10">
        <f>IF(Calculator!$B14="",,_xlfn.XLOOKUP($A10,Data!$A:$A,Data!D:D,0,0,1))</f>
        <v>30</v>
      </c>
      <c r="E10">
        <f>IF(Calculator!$B14="",,_xlfn.XLOOKUP($A10,Data!$A:$A,Data!E:E,0,0,1))</f>
        <v>515</v>
      </c>
      <c r="F10">
        <f>IF(Calculator!$B14="",,_xlfn.XLOOKUP($A10,Data!$A:$A,Data!F:F,0,0,1))</f>
        <v>27.5</v>
      </c>
      <c r="G10">
        <f>IF(Calculator!$B14="",,Calculator!C14)</f>
        <v>5</v>
      </c>
      <c r="I10">
        <f t="shared" si="8"/>
        <v>150</v>
      </c>
      <c r="J10">
        <f t="shared" si="0"/>
        <v>1</v>
      </c>
      <c r="K10">
        <f t="shared" si="1"/>
        <v>1</v>
      </c>
      <c r="L10">
        <f t="shared" si="2"/>
        <v>21.1</v>
      </c>
      <c r="M10">
        <f t="shared" si="9"/>
        <v>0</v>
      </c>
      <c r="N10">
        <f t="shared" si="3"/>
        <v>0</v>
      </c>
      <c r="O10">
        <f t="shared" si="4"/>
        <v>0</v>
      </c>
      <c r="P10">
        <f t="shared" si="10"/>
        <v>0</v>
      </c>
      <c r="Q10">
        <f t="shared" si="11"/>
        <v>0</v>
      </c>
      <c r="R10">
        <f t="shared" si="5"/>
        <v>0</v>
      </c>
      <c r="S10">
        <f t="shared" si="6"/>
        <v>0</v>
      </c>
      <c r="T10">
        <f t="shared" si="12"/>
        <v>0</v>
      </c>
      <c r="V10">
        <f t="shared" si="7"/>
        <v>1</v>
      </c>
      <c r="W10">
        <f t="shared" si="13"/>
        <v>0</v>
      </c>
      <c r="X10">
        <f t="shared" si="14"/>
        <v>21.1</v>
      </c>
      <c r="Y10" s="1" t="s">
        <v>838</v>
      </c>
      <c r="AB10" s="1" t="s">
        <v>329</v>
      </c>
      <c r="AC10" s="1"/>
      <c r="AE10" s="1" t="s">
        <v>839</v>
      </c>
      <c r="AF10" s="1"/>
    </row>
    <row r="11" spans="1:33" x14ac:dyDescent="0.2">
      <c r="A11" t="str">
        <f>IF(Calculator!$B15="",,Calculator!$B15)</f>
        <v>OZU-353/2</v>
      </c>
      <c r="B11" t="str">
        <f>IF(Calculator!$B15="",,_xlfn.XLOOKUP($A11,Data!$A:$A,Data!B:B,0,0,1))</f>
        <v>Bottom</v>
      </c>
      <c r="C11">
        <f>IF(Calculator!$B15="",,_xlfn.XLOOKUP($A11,Data!$A:$A,Data!C:C,0,0,1))</f>
        <v>100</v>
      </c>
      <c r="D11">
        <f>IF(Calculator!$B15="",,_xlfn.XLOOKUP($A11,Data!$A:$A,Data!D:D,0,0,1))</f>
        <v>30</v>
      </c>
      <c r="E11">
        <f>IF(Calculator!$B15="",,_xlfn.XLOOKUP($A11,Data!$A:$A,Data!E:E,0,0,1))</f>
        <v>550</v>
      </c>
      <c r="F11">
        <f>IF(Calculator!$B15="",,_xlfn.XLOOKUP($A11,Data!$A:$A,Data!F:F,0,0,1))</f>
        <v>29.3</v>
      </c>
      <c r="G11">
        <f>IF(Calculator!$B15="",,Calculator!C15)</f>
        <v>1</v>
      </c>
      <c r="I11">
        <f t="shared" si="8"/>
        <v>150</v>
      </c>
      <c r="J11">
        <f t="shared" si="0"/>
        <v>1</v>
      </c>
      <c r="K11">
        <f t="shared" si="1"/>
        <v>5</v>
      </c>
      <c r="L11">
        <f t="shared" si="2"/>
        <v>137.5</v>
      </c>
      <c r="M11">
        <f t="shared" si="9"/>
        <v>0</v>
      </c>
      <c r="N11">
        <f t="shared" si="3"/>
        <v>0</v>
      </c>
      <c r="O11">
        <f t="shared" si="4"/>
        <v>0</v>
      </c>
      <c r="P11">
        <f t="shared" si="10"/>
        <v>0</v>
      </c>
      <c r="Q11">
        <f t="shared" si="11"/>
        <v>0</v>
      </c>
      <c r="R11">
        <f t="shared" si="5"/>
        <v>0</v>
      </c>
      <c r="S11">
        <f t="shared" si="6"/>
        <v>0</v>
      </c>
      <c r="T11">
        <f t="shared" si="12"/>
        <v>0</v>
      </c>
      <c r="V11">
        <f t="shared" si="7"/>
        <v>5</v>
      </c>
      <c r="W11">
        <f t="shared" si="13"/>
        <v>0</v>
      </c>
      <c r="X11">
        <f t="shared" si="14"/>
        <v>137.5</v>
      </c>
      <c r="Y11">
        <v>250</v>
      </c>
      <c r="Z11">
        <f>SUM(M$3:M$42)</f>
        <v>0</v>
      </c>
      <c r="AB11">
        <v>150</v>
      </c>
      <c r="AC11">
        <f>SUM(V$3:V$42)</f>
        <v>30</v>
      </c>
      <c r="AE11">
        <v>250</v>
      </c>
      <c r="AF11">
        <f>SUM(Q$3:Q$42)</f>
        <v>0</v>
      </c>
    </row>
    <row r="12" spans="1:33" x14ac:dyDescent="0.2">
      <c r="A12" t="str">
        <f>IF(Calculator!$B16="",,Calculator!$B16)</f>
        <v>OZU-354/1</v>
      </c>
      <c r="B12" t="str">
        <f>IF(Calculator!$B16="",,_xlfn.XLOOKUP($A12,Data!$A:$A,Data!B:B,0,0,1))</f>
        <v>Bottom</v>
      </c>
      <c r="C12">
        <f>IF(Calculator!$B16="",,_xlfn.XLOOKUP($A12,Data!$A:$A,Data!C:C,0,0,1))</f>
        <v>100</v>
      </c>
      <c r="D12">
        <f>IF(Calculator!$B16="",,_xlfn.XLOOKUP($A12,Data!$A:$A,Data!D:D,0,0,1))</f>
        <v>40</v>
      </c>
      <c r="E12">
        <f>IF(Calculator!$B16="",,_xlfn.XLOOKUP($A12,Data!$A:$A,Data!E:E,0,0,1))</f>
        <v>515</v>
      </c>
      <c r="F12">
        <f>IF(Calculator!$B16="",,_xlfn.XLOOKUP($A12,Data!$A:$A,Data!F:F,0,0,1))</f>
        <v>34.1</v>
      </c>
      <c r="G12">
        <f>IF(Calculator!$B16="",,Calculator!C16)</f>
        <v>5</v>
      </c>
      <c r="I12">
        <f t="shared" si="8"/>
        <v>150</v>
      </c>
      <c r="J12">
        <f t="shared" si="0"/>
        <v>1</v>
      </c>
      <c r="K12">
        <f t="shared" si="1"/>
        <v>1</v>
      </c>
      <c r="L12">
        <f t="shared" si="2"/>
        <v>29.3</v>
      </c>
      <c r="M12">
        <f t="shared" si="9"/>
        <v>0</v>
      </c>
      <c r="N12">
        <f t="shared" si="3"/>
        <v>0</v>
      </c>
      <c r="O12">
        <f t="shared" si="4"/>
        <v>0</v>
      </c>
      <c r="P12">
        <f t="shared" si="10"/>
        <v>0</v>
      </c>
      <c r="Q12">
        <f t="shared" si="11"/>
        <v>0</v>
      </c>
      <c r="R12">
        <f t="shared" si="5"/>
        <v>0</v>
      </c>
      <c r="S12">
        <f t="shared" si="6"/>
        <v>0</v>
      </c>
      <c r="T12">
        <f t="shared" si="12"/>
        <v>0</v>
      </c>
      <c r="V12">
        <f t="shared" si="7"/>
        <v>1</v>
      </c>
      <c r="W12">
        <f t="shared" si="13"/>
        <v>0</v>
      </c>
      <c r="X12">
        <f t="shared" si="14"/>
        <v>29.3</v>
      </c>
      <c r="Y12">
        <v>225</v>
      </c>
      <c r="Z12">
        <f>SUM(N$3:N$42)</f>
        <v>18</v>
      </c>
      <c r="AB12">
        <v>125</v>
      </c>
      <c r="AC12">
        <f>SUM(W$3:W$42)</f>
        <v>0</v>
      </c>
      <c r="AE12">
        <v>225</v>
      </c>
      <c r="AF12">
        <f>SUM(R$3:R$42)</f>
        <v>0</v>
      </c>
    </row>
    <row r="13" spans="1:33" x14ac:dyDescent="0.2">
      <c r="A13" t="str">
        <f>IF(Calculator!$B17="",,Calculator!$B17)</f>
        <v>OZU-354/2</v>
      </c>
      <c r="B13" t="str">
        <f>IF(Calculator!$B17="",,_xlfn.XLOOKUP($A13,Data!$A:$A,Data!B:B,0,0,1))</f>
        <v>Bottom</v>
      </c>
      <c r="C13">
        <f>IF(Calculator!$B17="",,_xlfn.XLOOKUP($A13,Data!$A:$A,Data!C:C,0,0,1))</f>
        <v>100</v>
      </c>
      <c r="D13">
        <f>IF(Calculator!$B17="",,_xlfn.XLOOKUP($A13,Data!$A:$A,Data!D:D,0,0,1))</f>
        <v>40</v>
      </c>
      <c r="E13">
        <f>IF(Calculator!$B17="",,_xlfn.XLOOKUP($A13,Data!$A:$A,Data!E:E,0,0,1))</f>
        <v>550</v>
      </c>
      <c r="F13">
        <f>IF(Calculator!$B17="",,_xlfn.XLOOKUP($A13,Data!$A:$A,Data!F:F,0,0,1))</f>
        <v>36.5</v>
      </c>
      <c r="G13">
        <f>IF(Calculator!$B17="",,Calculator!C17)</f>
        <v>1</v>
      </c>
      <c r="I13">
        <f t="shared" si="8"/>
        <v>150</v>
      </c>
      <c r="J13">
        <f t="shared" si="0"/>
        <v>2</v>
      </c>
      <c r="K13">
        <f t="shared" si="1"/>
        <v>5</v>
      </c>
      <c r="L13">
        <f t="shared" si="2"/>
        <v>170.5</v>
      </c>
      <c r="M13">
        <f t="shared" si="9"/>
        <v>0</v>
      </c>
      <c r="N13">
        <f t="shared" si="3"/>
        <v>0</v>
      </c>
      <c r="O13">
        <f t="shared" si="4"/>
        <v>0</v>
      </c>
      <c r="P13">
        <f t="shared" si="10"/>
        <v>0</v>
      </c>
      <c r="Q13">
        <f t="shared" si="11"/>
        <v>0</v>
      </c>
      <c r="R13">
        <f t="shared" si="5"/>
        <v>0</v>
      </c>
      <c r="S13">
        <f t="shared" si="6"/>
        <v>0</v>
      </c>
      <c r="T13">
        <f t="shared" si="12"/>
        <v>0</v>
      </c>
      <c r="V13">
        <f t="shared" si="7"/>
        <v>10</v>
      </c>
      <c r="W13">
        <f t="shared" si="13"/>
        <v>0</v>
      </c>
      <c r="X13">
        <f t="shared" si="14"/>
        <v>170.5</v>
      </c>
      <c r="Y13">
        <v>200</v>
      </c>
      <c r="Z13">
        <f>SUM(O$3:O$42)</f>
        <v>0</v>
      </c>
      <c r="AE13">
        <v>200</v>
      </c>
      <c r="AF13">
        <f>SUM(S$3:S$42)</f>
        <v>0</v>
      </c>
    </row>
    <row r="14" spans="1:33" x14ac:dyDescent="0.2">
      <c r="A14">
        <f>IF(Calculator!$B18="",,Calculator!$B18)</f>
        <v>0</v>
      </c>
      <c r="B14">
        <f>IF(Calculator!$B18="",,_xlfn.XLOOKUP($A14,Data!$A:$A,Data!B:B,0,0,1))</f>
        <v>0</v>
      </c>
      <c r="C14">
        <f>IF(Calculator!$B18="",,_xlfn.XLOOKUP($A14,Data!$A:$A,Data!C:C,0,0,1))</f>
        <v>0</v>
      </c>
      <c r="D14">
        <f>IF(Calculator!$B18="",,_xlfn.XLOOKUP($A14,Data!$A:$A,Data!D:D,0,0,1))</f>
        <v>0</v>
      </c>
      <c r="E14">
        <f>IF(Calculator!$B18="",,_xlfn.XLOOKUP($A14,Data!$A:$A,Data!E:E,0,0,1))</f>
        <v>0</v>
      </c>
      <c r="F14">
        <f>IF(Calculator!$B18="",,_xlfn.XLOOKUP($A14,Data!$A:$A,Data!F:F,0,0,1))</f>
        <v>0</v>
      </c>
      <c r="G14">
        <f>IF(Calculator!$B18="",,Calculator!C18)</f>
        <v>0</v>
      </c>
      <c r="I14">
        <f t="shared" si="8"/>
        <v>150</v>
      </c>
      <c r="J14">
        <f t="shared" si="0"/>
        <v>2</v>
      </c>
      <c r="K14">
        <f t="shared" si="1"/>
        <v>1</v>
      </c>
      <c r="L14">
        <f t="shared" si="2"/>
        <v>36.5</v>
      </c>
      <c r="M14">
        <f t="shared" si="9"/>
        <v>0</v>
      </c>
      <c r="N14">
        <f t="shared" si="3"/>
        <v>0</v>
      </c>
      <c r="O14">
        <f t="shared" si="4"/>
        <v>0</v>
      </c>
      <c r="P14">
        <f t="shared" si="10"/>
        <v>0</v>
      </c>
      <c r="Q14">
        <f t="shared" si="11"/>
        <v>0</v>
      </c>
      <c r="R14">
        <f t="shared" si="5"/>
        <v>0</v>
      </c>
      <c r="S14">
        <f t="shared" si="6"/>
        <v>0</v>
      </c>
      <c r="T14">
        <f t="shared" si="12"/>
        <v>0</v>
      </c>
      <c r="V14">
        <f t="shared" si="7"/>
        <v>2</v>
      </c>
      <c r="W14">
        <f t="shared" si="13"/>
        <v>0</v>
      </c>
      <c r="X14">
        <f t="shared" si="14"/>
        <v>36.5</v>
      </c>
    </row>
    <row r="15" spans="1:33" x14ac:dyDescent="0.2">
      <c r="A15">
        <f>IF(Calculator!$B19="",,Calculator!$B19)</f>
        <v>0</v>
      </c>
      <c r="B15">
        <f>IF(Calculator!$B19="",,_xlfn.XLOOKUP($A15,Data!$A:$A,Data!B:B,0,0,1))</f>
        <v>0</v>
      </c>
      <c r="C15">
        <f>IF(Calculator!$B19="",,_xlfn.XLOOKUP($A15,Data!$A:$A,Data!C:C,0,0,1))</f>
        <v>0</v>
      </c>
      <c r="D15">
        <f>IF(Calculator!$B19="",,_xlfn.XLOOKUP($A15,Data!$A:$A,Data!D:D,0,0,1))</f>
        <v>0</v>
      </c>
      <c r="E15">
        <f>IF(Calculator!$B19="",,_xlfn.XLOOKUP($A15,Data!$A:$A,Data!E:E,0,0,1))</f>
        <v>0</v>
      </c>
      <c r="F15">
        <f>IF(Calculator!$B19="",,_xlfn.XLOOKUP($A15,Data!$A:$A,Data!F:F,0,0,1))</f>
        <v>0</v>
      </c>
      <c r="G15">
        <f>IF(Calculator!$B19="",,Calculator!C19)</f>
        <v>0</v>
      </c>
      <c r="I15">
        <f t="shared" si="8"/>
        <v>0</v>
      </c>
      <c r="J15">
        <f t="shared" si="0"/>
        <v>0</v>
      </c>
      <c r="K15">
        <f t="shared" si="1"/>
        <v>0</v>
      </c>
      <c r="L15">
        <f t="shared" si="2"/>
        <v>0</v>
      </c>
      <c r="M15">
        <f t="shared" si="9"/>
        <v>0</v>
      </c>
      <c r="N15">
        <f t="shared" si="3"/>
        <v>0</v>
      </c>
      <c r="O15">
        <f t="shared" si="4"/>
        <v>0</v>
      </c>
      <c r="P15">
        <f t="shared" si="10"/>
        <v>0</v>
      </c>
      <c r="Q15">
        <f t="shared" si="11"/>
        <v>0</v>
      </c>
      <c r="R15">
        <f t="shared" si="5"/>
        <v>0</v>
      </c>
      <c r="S15">
        <f t="shared" si="6"/>
        <v>0</v>
      </c>
      <c r="T15">
        <f t="shared" si="12"/>
        <v>0</v>
      </c>
      <c r="V15">
        <f t="shared" si="7"/>
        <v>0</v>
      </c>
      <c r="W15">
        <f t="shared" si="13"/>
        <v>0</v>
      </c>
      <c r="X15">
        <f t="shared" si="14"/>
        <v>0</v>
      </c>
    </row>
    <row r="16" spans="1:33" x14ac:dyDescent="0.2">
      <c r="A16">
        <f>IF(Calculator!$B20="",,Calculator!$B20)</f>
        <v>0</v>
      </c>
      <c r="B16">
        <f>IF(Calculator!$B20="",,_xlfn.XLOOKUP($A16,Data!$A:$A,Data!B:B,0,0,1))</f>
        <v>0</v>
      </c>
      <c r="C16">
        <f>IF(Calculator!$B20="",,_xlfn.XLOOKUP($A16,Data!$A:$A,Data!C:C,0,0,1))</f>
        <v>0</v>
      </c>
      <c r="D16">
        <f>IF(Calculator!$B20="",,_xlfn.XLOOKUP($A16,Data!$A:$A,Data!D:D,0,0,1))</f>
        <v>0</v>
      </c>
      <c r="E16">
        <f>IF(Calculator!$B20="",,_xlfn.XLOOKUP($A16,Data!$A:$A,Data!E:E,0,0,1))</f>
        <v>0</v>
      </c>
      <c r="F16">
        <f>IF(Calculator!$B20="",,_xlfn.XLOOKUP($A16,Data!$A:$A,Data!F:F,0,0,1))</f>
        <v>0</v>
      </c>
      <c r="G16">
        <f>IF(Calculator!$B20="",,Calculator!C20)</f>
        <v>0</v>
      </c>
      <c r="I16">
        <f t="shared" si="8"/>
        <v>0</v>
      </c>
      <c r="J16">
        <f t="shared" si="0"/>
        <v>0</v>
      </c>
      <c r="K16">
        <f t="shared" si="1"/>
        <v>0</v>
      </c>
      <c r="L16">
        <f t="shared" si="2"/>
        <v>0</v>
      </c>
      <c r="M16">
        <f t="shared" si="9"/>
        <v>0</v>
      </c>
      <c r="N16">
        <f t="shared" si="3"/>
        <v>0</v>
      </c>
      <c r="O16">
        <f t="shared" si="4"/>
        <v>0</v>
      </c>
      <c r="P16">
        <f t="shared" si="10"/>
        <v>0</v>
      </c>
      <c r="Q16">
        <f t="shared" si="11"/>
        <v>0</v>
      </c>
      <c r="R16">
        <f t="shared" si="5"/>
        <v>0</v>
      </c>
      <c r="S16">
        <f t="shared" si="6"/>
        <v>0</v>
      </c>
      <c r="T16">
        <f t="shared" si="12"/>
        <v>0</v>
      </c>
      <c r="V16">
        <f t="shared" si="7"/>
        <v>0</v>
      </c>
      <c r="W16">
        <f t="shared" si="13"/>
        <v>0</v>
      </c>
      <c r="X16">
        <f t="shared" si="14"/>
        <v>0</v>
      </c>
      <c r="Y16" s="22" t="s">
        <v>840</v>
      </c>
      <c r="Z16" s="22"/>
      <c r="AA16" s="22"/>
      <c r="AB16" s="22"/>
      <c r="AC16" s="22"/>
      <c r="AD16" s="22"/>
      <c r="AE16" s="22"/>
      <c r="AF16" s="22"/>
      <c r="AG16" s="22"/>
    </row>
    <row r="17" spans="1:33" x14ac:dyDescent="0.2">
      <c r="A17">
        <f>IF(Calculator!$B21="",,Calculator!$B21)</f>
        <v>0</v>
      </c>
      <c r="B17">
        <f>IF(Calculator!$B21="",,_xlfn.XLOOKUP($A17,Data!$A:$A,Data!B:B,0,0,1))</f>
        <v>0</v>
      </c>
      <c r="C17">
        <f>IF(Calculator!$B21="",,_xlfn.XLOOKUP($A17,Data!$A:$A,Data!C:C,0,0,1))</f>
        <v>0</v>
      </c>
      <c r="D17">
        <f>IF(Calculator!$B21="",,_xlfn.XLOOKUP($A17,Data!$A:$A,Data!D:D,0,0,1))</f>
        <v>0</v>
      </c>
      <c r="E17">
        <f>IF(Calculator!$B21="",,_xlfn.XLOOKUP($A17,Data!$A:$A,Data!E:E,0,0,1))</f>
        <v>0</v>
      </c>
      <c r="F17">
        <f>IF(Calculator!$B21="",,_xlfn.XLOOKUP($A17,Data!$A:$A,Data!F:F,0,0,1))</f>
        <v>0</v>
      </c>
      <c r="G17">
        <f>IF(Calculator!$B21="",,Calculator!C21)</f>
        <v>0</v>
      </c>
      <c r="I17">
        <f t="shared" si="8"/>
        <v>0</v>
      </c>
      <c r="J17">
        <f t="shared" si="0"/>
        <v>0</v>
      </c>
      <c r="K17">
        <f t="shared" si="1"/>
        <v>0</v>
      </c>
      <c r="L17">
        <f t="shared" si="2"/>
        <v>0</v>
      </c>
      <c r="M17">
        <f t="shared" si="9"/>
        <v>0</v>
      </c>
      <c r="N17">
        <f t="shared" si="3"/>
        <v>0</v>
      </c>
      <c r="O17">
        <f t="shared" si="4"/>
        <v>0</v>
      </c>
      <c r="P17">
        <f t="shared" si="10"/>
        <v>0</v>
      </c>
      <c r="Q17">
        <f t="shared" si="11"/>
        <v>0</v>
      </c>
      <c r="R17">
        <f t="shared" si="5"/>
        <v>0</v>
      </c>
      <c r="S17">
        <f t="shared" si="6"/>
        <v>0</v>
      </c>
      <c r="T17">
        <f t="shared" si="12"/>
        <v>0</v>
      </c>
      <c r="V17">
        <f t="shared" si="7"/>
        <v>0</v>
      </c>
      <c r="W17">
        <f t="shared" si="13"/>
        <v>0</v>
      </c>
      <c r="X17">
        <f t="shared" si="14"/>
        <v>0</v>
      </c>
      <c r="Y17">
        <v>250</v>
      </c>
      <c r="Z17">
        <f t="shared" ref="Z17:Z18" si="15">Z11/16</f>
        <v>0</v>
      </c>
      <c r="AA17">
        <f>IF(ROUNDUP(Z17,0)=Z20,Y17*Z20,CEILING(Z17*Y17,Y17))</f>
        <v>0</v>
      </c>
      <c r="AB17">
        <v>150</v>
      </c>
      <c r="AC17">
        <f>AC11/16</f>
        <v>1.875</v>
      </c>
      <c r="AD17">
        <f>IF(ROUNDUP(AC17,0)=AC19,AB17*AC19,CEILING(AC17*AB17,AB17))</f>
        <v>300</v>
      </c>
      <c r="AE17">
        <v>250</v>
      </c>
      <c r="AF17">
        <f>AF11/16</f>
        <v>0</v>
      </c>
      <c r="AG17">
        <f>IF(ROUNDUP(AF17,0)=AF20,AE17*AF20,CEILING(AF17*AE17,AE17))</f>
        <v>0</v>
      </c>
    </row>
    <row r="18" spans="1:33" x14ac:dyDescent="0.2">
      <c r="A18">
        <f>IF(Calculator!$B22="",,Calculator!$B22)</f>
        <v>0</v>
      </c>
      <c r="B18">
        <f>IF(Calculator!$B22="",,_xlfn.XLOOKUP($A18,Data!$A:$A,Data!B:B,0,0,1))</f>
        <v>0</v>
      </c>
      <c r="C18">
        <f>IF(Calculator!$B22="",,_xlfn.XLOOKUP($A18,Data!$A:$A,Data!C:C,0,0,1))</f>
        <v>0</v>
      </c>
      <c r="D18">
        <f>IF(Calculator!$B22="",,_xlfn.XLOOKUP($A18,Data!$A:$A,Data!D:D,0,0,1))</f>
        <v>0</v>
      </c>
      <c r="E18">
        <f>IF(Calculator!$B22="",,_xlfn.XLOOKUP($A18,Data!$A:$A,Data!E:E,0,0,1))</f>
        <v>0</v>
      </c>
      <c r="F18">
        <f>IF(Calculator!$B22="",,_xlfn.XLOOKUP($A18,Data!$A:$A,Data!F:F,0,0,1))</f>
        <v>0</v>
      </c>
      <c r="G18">
        <f>IF(Calculator!$B22="",,Calculator!C22)</f>
        <v>0</v>
      </c>
      <c r="I18">
        <f t="shared" si="8"/>
        <v>0</v>
      </c>
      <c r="J18">
        <f t="shared" si="0"/>
        <v>0</v>
      </c>
      <c r="K18">
        <f t="shared" si="1"/>
        <v>0</v>
      </c>
      <c r="L18">
        <f t="shared" si="2"/>
        <v>0</v>
      </c>
      <c r="M18">
        <f t="shared" si="9"/>
        <v>0</v>
      </c>
      <c r="N18">
        <f t="shared" si="3"/>
        <v>0</v>
      </c>
      <c r="O18">
        <f t="shared" si="4"/>
        <v>0</v>
      </c>
      <c r="P18">
        <f t="shared" si="10"/>
        <v>0</v>
      </c>
      <c r="Q18">
        <f t="shared" si="11"/>
        <v>0</v>
      </c>
      <c r="R18">
        <f t="shared" si="5"/>
        <v>0</v>
      </c>
      <c r="S18">
        <f t="shared" si="6"/>
        <v>0</v>
      </c>
      <c r="T18">
        <f t="shared" si="12"/>
        <v>0</v>
      </c>
      <c r="V18">
        <f t="shared" si="7"/>
        <v>0</v>
      </c>
      <c r="W18">
        <f t="shared" si="13"/>
        <v>0</v>
      </c>
      <c r="X18">
        <f t="shared" si="14"/>
        <v>0</v>
      </c>
      <c r="Y18">
        <v>225</v>
      </c>
      <c r="Z18">
        <f t="shared" si="15"/>
        <v>1.125</v>
      </c>
      <c r="AA18">
        <f>IF(ROUNDUP(Z18,0)+ROUNDUP(Z17,0)&gt;Z20,ROUNDUP(Z18-Z17,0)*Y18,CEILING(Z18*Y18,Y18))</f>
        <v>450</v>
      </c>
      <c r="AB18">
        <v>125</v>
      </c>
      <c r="AC18">
        <f>AC12/16</f>
        <v>0</v>
      </c>
      <c r="AD18">
        <f>IF(ROUNDUP(AC18,0)+ROUNDUP(AC17,0)&gt;AC19,ROUNDUP(AC18-AC17,0)*AB18,CEILING(AC18*AB18,AB18))</f>
        <v>0</v>
      </c>
      <c r="AE18">
        <v>225</v>
      </c>
      <c r="AF18">
        <f t="shared" ref="AF18" si="16">AF12/16</f>
        <v>0</v>
      </c>
      <c r="AG18">
        <f>IF(ROUNDUP(AF18,0)+ROUNDUP(AF17,0)&gt;AF20,0,CEILING(AF18*AE18,AE18))</f>
        <v>0</v>
      </c>
    </row>
    <row r="19" spans="1:33" x14ac:dyDescent="0.2">
      <c r="A19">
        <f>IF(Calculator!$B23="",,Calculator!$B23)</f>
        <v>0</v>
      </c>
      <c r="B19">
        <f>IF(Calculator!$B23="",,_xlfn.XLOOKUP($A19,Data!$A:$A,Data!B:B,0,0,1))</f>
        <v>0</v>
      </c>
      <c r="C19">
        <f>IF(Calculator!$B23="",,_xlfn.XLOOKUP($A19,Data!$A:$A,Data!C:C,0,0,1))</f>
        <v>0</v>
      </c>
      <c r="D19">
        <f>IF(Calculator!$B23="",,_xlfn.XLOOKUP($A19,Data!$A:$A,Data!D:D,0,0,1))</f>
        <v>0</v>
      </c>
      <c r="E19">
        <f>IF(Calculator!$B23="",,_xlfn.XLOOKUP($A19,Data!$A:$A,Data!E:E,0,0,1))</f>
        <v>0</v>
      </c>
      <c r="F19">
        <f>IF(Calculator!$B23="",,_xlfn.XLOOKUP($A19,Data!$A:$A,Data!F:F,0,0,1))</f>
        <v>0</v>
      </c>
      <c r="G19">
        <f>IF(Calculator!$B23="",,Calculator!C23)</f>
        <v>0</v>
      </c>
      <c r="I19">
        <f t="shared" si="8"/>
        <v>0</v>
      </c>
      <c r="J19">
        <f t="shared" si="0"/>
        <v>0</v>
      </c>
      <c r="K19">
        <f t="shared" si="1"/>
        <v>0</v>
      </c>
      <c r="L19">
        <f t="shared" si="2"/>
        <v>0</v>
      </c>
      <c r="M19">
        <f t="shared" si="9"/>
        <v>0</v>
      </c>
      <c r="N19">
        <f t="shared" si="3"/>
        <v>0</v>
      </c>
      <c r="O19">
        <f t="shared" si="4"/>
        <v>0</v>
      </c>
      <c r="P19">
        <f t="shared" si="10"/>
        <v>0</v>
      </c>
      <c r="Q19">
        <f t="shared" si="11"/>
        <v>0</v>
      </c>
      <c r="R19">
        <f t="shared" si="5"/>
        <v>0</v>
      </c>
      <c r="S19">
        <f t="shared" si="6"/>
        <v>0</v>
      </c>
      <c r="T19">
        <f t="shared" si="12"/>
        <v>0</v>
      </c>
      <c r="V19">
        <f t="shared" si="7"/>
        <v>0</v>
      </c>
      <c r="W19">
        <f t="shared" si="13"/>
        <v>0</v>
      </c>
      <c r="X19">
        <f t="shared" si="14"/>
        <v>0</v>
      </c>
      <c r="Y19">
        <v>200</v>
      </c>
      <c r="Z19">
        <f>Z13/16</f>
        <v>0</v>
      </c>
      <c r="AA19">
        <f>IF(ROUNDUP(Z19,0)+ROUNDUP(Z18,0)+ROUNDUP(Z17,0)&gt;Z20,0,CEILING(Z19*Y19,Y19))</f>
        <v>0</v>
      </c>
      <c r="AB19" t="s">
        <v>841</v>
      </c>
      <c r="AC19">
        <f>ROUNDUP(SUM(AC17:AC18),0)</f>
        <v>2</v>
      </c>
      <c r="AD19">
        <f>ROUNDUP(SUM(AD17:AD18),0)</f>
        <v>300</v>
      </c>
      <c r="AE19">
        <v>200</v>
      </c>
      <c r="AF19">
        <f>IF(AF13=0,0,IF(AF13/16&lt;$P$43/$AA$2,ROUNDUP($P$43/$AA$2,0),AF13/16))</f>
        <v>0</v>
      </c>
      <c r="AG19">
        <f>IF(ROUNDUP(AF19,0)+ROUNDUP(AF18,0)+ROUNDUP(AF17,0)&gt;AF20,0,CEILING(AF19*AE19,AE19))</f>
        <v>0</v>
      </c>
    </row>
    <row r="20" spans="1:33" x14ac:dyDescent="0.2">
      <c r="A20">
        <f>IF(Calculator!$B24="",,Calculator!$B24)</f>
        <v>0</v>
      </c>
      <c r="B20">
        <f>IF(Calculator!$B24="",,_xlfn.XLOOKUP($A20,Data!$A:$A,Data!B:B,0,0,1))</f>
        <v>0</v>
      </c>
      <c r="C20">
        <f>IF(Calculator!$B24="",,_xlfn.XLOOKUP($A20,Data!$A:$A,Data!C:C,0,0,1))</f>
        <v>0</v>
      </c>
      <c r="D20">
        <f>IF(Calculator!$B24="",,_xlfn.XLOOKUP($A20,Data!$A:$A,Data!D:D,0,0,1))</f>
        <v>0</v>
      </c>
      <c r="E20">
        <f>IF(Calculator!$B24="",,_xlfn.XLOOKUP($A20,Data!$A:$A,Data!E:E,0,0,1))</f>
        <v>0</v>
      </c>
      <c r="F20">
        <f>IF(Calculator!$B24="",,_xlfn.XLOOKUP($A20,Data!$A:$A,Data!F:F,0,0,1))</f>
        <v>0</v>
      </c>
      <c r="G20">
        <f>IF(Calculator!$B24="",,Calculator!C24)</f>
        <v>0</v>
      </c>
      <c r="I20">
        <f t="shared" si="8"/>
        <v>0</v>
      </c>
      <c r="J20">
        <f t="shared" si="0"/>
        <v>0</v>
      </c>
      <c r="K20">
        <f t="shared" si="1"/>
        <v>0</v>
      </c>
      <c r="L20">
        <f t="shared" si="2"/>
        <v>0</v>
      </c>
      <c r="M20">
        <f t="shared" si="9"/>
        <v>0</v>
      </c>
      <c r="N20">
        <f t="shared" si="3"/>
        <v>0</v>
      </c>
      <c r="O20">
        <f t="shared" si="4"/>
        <v>0</v>
      </c>
      <c r="P20">
        <f t="shared" si="10"/>
        <v>0</v>
      </c>
      <c r="Q20">
        <f t="shared" si="11"/>
        <v>0</v>
      </c>
      <c r="R20">
        <f t="shared" si="5"/>
        <v>0</v>
      </c>
      <c r="S20">
        <f t="shared" si="6"/>
        <v>0</v>
      </c>
      <c r="T20">
        <f t="shared" si="12"/>
        <v>0</v>
      </c>
      <c r="V20">
        <f t="shared" si="7"/>
        <v>0</v>
      </c>
      <c r="W20">
        <f t="shared" si="13"/>
        <v>0</v>
      </c>
      <c r="X20">
        <f t="shared" si="14"/>
        <v>0</v>
      </c>
      <c r="Y20" t="s">
        <v>841</v>
      </c>
      <c r="Z20">
        <f>ROUNDUP(SUM(Z17:Z19),0)</f>
        <v>2</v>
      </c>
      <c r="AA20">
        <f>ROUNDUP(SUM(AA18:AA19),0)</f>
        <v>450</v>
      </c>
      <c r="AE20" t="s">
        <v>841</v>
      </c>
      <c r="AF20">
        <f>ROUNDUP(SUM(AF17:AF19),0)</f>
        <v>0</v>
      </c>
      <c r="AG20">
        <f>ROUNDUP(SUM(AG17:AG19),0)</f>
        <v>0</v>
      </c>
    </row>
    <row r="21" spans="1:33" x14ac:dyDescent="0.2">
      <c r="A21">
        <f>IF(Calculator!$B25="",,Calculator!$B25)</f>
        <v>0</v>
      </c>
      <c r="B21">
        <f>IF(Calculator!$B25="",,_xlfn.XLOOKUP($A21,Data!$A:$A,Data!B:B,0,0,1))</f>
        <v>0</v>
      </c>
      <c r="C21">
        <f>IF(Calculator!$B25="",,_xlfn.XLOOKUP($A21,Data!$A:$A,Data!C:C,0,0,1))</f>
        <v>0</v>
      </c>
      <c r="D21">
        <f>IF(Calculator!$B25="",,_xlfn.XLOOKUP($A21,Data!$A:$A,Data!D:D,0,0,1))</f>
        <v>0</v>
      </c>
      <c r="E21">
        <f>IF(Calculator!$B25="",,_xlfn.XLOOKUP($A21,Data!$A:$A,Data!E:E,0,0,1))</f>
        <v>0</v>
      </c>
      <c r="F21">
        <f>IF(Calculator!$B25="",,_xlfn.XLOOKUP($A21,Data!$A:$A,Data!F:F,0,0,1))</f>
        <v>0</v>
      </c>
      <c r="G21">
        <f>IF(Calculator!$B25="",,Calculator!C25)</f>
        <v>0</v>
      </c>
      <c r="I21">
        <f t="shared" si="8"/>
        <v>0</v>
      </c>
      <c r="J21">
        <f t="shared" si="0"/>
        <v>0</v>
      </c>
      <c r="K21">
        <f t="shared" si="1"/>
        <v>0</v>
      </c>
      <c r="L21">
        <f t="shared" si="2"/>
        <v>0</v>
      </c>
      <c r="M21">
        <f t="shared" si="9"/>
        <v>0</v>
      </c>
      <c r="N21">
        <f t="shared" si="3"/>
        <v>0</v>
      </c>
      <c r="O21">
        <f t="shared" si="4"/>
        <v>0</v>
      </c>
      <c r="P21">
        <f t="shared" si="10"/>
        <v>0</v>
      </c>
      <c r="Q21">
        <f t="shared" si="11"/>
        <v>0</v>
      </c>
      <c r="R21">
        <f t="shared" si="5"/>
        <v>0</v>
      </c>
      <c r="S21">
        <f t="shared" si="6"/>
        <v>0</v>
      </c>
      <c r="T21">
        <f t="shared" si="12"/>
        <v>0</v>
      </c>
      <c r="V21">
        <f t="shared" si="7"/>
        <v>0</v>
      </c>
      <c r="W21">
        <f t="shared" si="13"/>
        <v>0</v>
      </c>
      <c r="X21">
        <f t="shared" si="14"/>
        <v>0</v>
      </c>
    </row>
    <row r="22" spans="1:33" x14ac:dyDescent="0.2">
      <c r="A22">
        <f>IF(Calculator!$B26="",,Calculator!$B26)</f>
        <v>0</v>
      </c>
      <c r="B22">
        <f>IF(Calculator!$B26="",,_xlfn.XLOOKUP($A22,Data!$A:$A,Data!B:B,0,0,1))</f>
        <v>0</v>
      </c>
      <c r="C22">
        <f>IF(Calculator!$B26="",,_xlfn.XLOOKUP($A22,Data!$A:$A,Data!C:C,0,0,1))</f>
        <v>0</v>
      </c>
      <c r="D22">
        <f>IF(Calculator!$B26="",,_xlfn.XLOOKUP($A22,Data!$A:$A,Data!D:D,0,0,1))</f>
        <v>0</v>
      </c>
      <c r="E22">
        <f>IF(Calculator!$B26="",,_xlfn.XLOOKUP($A22,Data!$A:$A,Data!E:E,0,0,1))</f>
        <v>0</v>
      </c>
      <c r="F22">
        <f>IF(Calculator!$B26="",,_xlfn.XLOOKUP($A22,Data!$A:$A,Data!F:F,0,0,1))</f>
        <v>0</v>
      </c>
      <c r="G22">
        <f>IF(Calculator!$B26="",,Calculator!C26)</f>
        <v>0</v>
      </c>
      <c r="I22">
        <f t="shared" si="8"/>
        <v>0</v>
      </c>
      <c r="J22">
        <f t="shared" si="0"/>
        <v>0</v>
      </c>
      <c r="K22">
        <f t="shared" si="1"/>
        <v>0</v>
      </c>
      <c r="L22">
        <f t="shared" si="2"/>
        <v>0</v>
      </c>
      <c r="M22">
        <f t="shared" si="9"/>
        <v>0</v>
      </c>
      <c r="N22">
        <f t="shared" si="3"/>
        <v>0</v>
      </c>
      <c r="O22">
        <f t="shared" si="4"/>
        <v>0</v>
      </c>
      <c r="P22">
        <f t="shared" si="10"/>
        <v>0</v>
      </c>
      <c r="Q22">
        <f t="shared" si="11"/>
        <v>0</v>
      </c>
      <c r="R22">
        <f t="shared" si="5"/>
        <v>0</v>
      </c>
      <c r="S22">
        <f t="shared" si="6"/>
        <v>0</v>
      </c>
      <c r="T22">
        <f t="shared" si="12"/>
        <v>0</v>
      </c>
      <c r="V22">
        <f t="shared" si="7"/>
        <v>0</v>
      </c>
      <c r="W22">
        <f t="shared" si="13"/>
        <v>0</v>
      </c>
      <c r="X22">
        <f t="shared" si="14"/>
        <v>0</v>
      </c>
    </row>
    <row r="23" spans="1:33" x14ac:dyDescent="0.2">
      <c r="A23">
        <f>IF(Calculator!$B27="",,Calculator!$B27)</f>
        <v>0</v>
      </c>
      <c r="B23">
        <f>IF(Calculator!$B27="",,_xlfn.XLOOKUP($A23,Data!$A:$A,Data!B:B,0,0,1))</f>
        <v>0</v>
      </c>
      <c r="C23">
        <f>IF(Calculator!$B27="",,_xlfn.XLOOKUP($A23,Data!$A:$A,Data!C:C,0,0,1))</f>
        <v>0</v>
      </c>
      <c r="D23">
        <f>IF(Calculator!$B27="",,_xlfn.XLOOKUP($A23,Data!$A:$A,Data!D:D,0,0,1))</f>
        <v>0</v>
      </c>
      <c r="E23">
        <f>IF(Calculator!$B27="",,_xlfn.XLOOKUP($A23,Data!$A:$A,Data!E:E,0,0,1))</f>
        <v>0</v>
      </c>
      <c r="F23">
        <f>IF(Calculator!$B27="",,_xlfn.XLOOKUP($A23,Data!$A:$A,Data!F:F,0,0,1))</f>
        <v>0</v>
      </c>
      <c r="G23">
        <f>IF(Calculator!$B27="",,Calculator!C27)</f>
        <v>0</v>
      </c>
      <c r="I23">
        <f t="shared" si="8"/>
        <v>0</v>
      </c>
      <c r="J23">
        <f t="shared" si="0"/>
        <v>0</v>
      </c>
      <c r="K23">
        <f t="shared" si="1"/>
        <v>0</v>
      </c>
      <c r="L23">
        <f t="shared" si="2"/>
        <v>0</v>
      </c>
      <c r="M23">
        <f t="shared" si="9"/>
        <v>0</v>
      </c>
      <c r="N23">
        <f t="shared" si="3"/>
        <v>0</v>
      </c>
      <c r="O23">
        <f t="shared" si="4"/>
        <v>0</v>
      </c>
      <c r="P23">
        <f t="shared" si="10"/>
        <v>0</v>
      </c>
      <c r="Q23">
        <f t="shared" si="11"/>
        <v>0</v>
      </c>
      <c r="R23">
        <f t="shared" si="5"/>
        <v>0</v>
      </c>
      <c r="S23">
        <f t="shared" si="6"/>
        <v>0</v>
      </c>
      <c r="T23">
        <f t="shared" si="12"/>
        <v>0</v>
      </c>
      <c r="V23">
        <f t="shared" si="7"/>
        <v>0</v>
      </c>
      <c r="W23">
        <f t="shared" si="13"/>
        <v>0</v>
      </c>
      <c r="X23">
        <f t="shared" si="14"/>
        <v>0</v>
      </c>
      <c r="Y23" s="22" t="s">
        <v>842</v>
      </c>
      <c r="Z23" s="22"/>
      <c r="AA23" s="22"/>
      <c r="AB23" s="22"/>
      <c r="AC23" s="22"/>
      <c r="AD23" s="22"/>
      <c r="AE23" s="22"/>
      <c r="AF23" s="22"/>
      <c r="AG23" s="22"/>
    </row>
    <row r="24" spans="1:33" x14ac:dyDescent="0.2">
      <c r="A24">
        <f>IF(Calculator!$B28="",,Calculator!$B28)</f>
        <v>0</v>
      </c>
      <c r="B24">
        <f>IF(Calculator!$B28="",,_xlfn.XLOOKUP($A24,Data!$A:$A,Data!B:B,0,0,1))</f>
        <v>0</v>
      </c>
      <c r="C24">
        <f>IF(Calculator!$B28="",,_xlfn.XLOOKUP($A24,Data!$A:$A,Data!C:C,0,0,1))</f>
        <v>0</v>
      </c>
      <c r="D24">
        <f>IF(Calculator!$B28="",,_xlfn.XLOOKUP($A24,Data!$A:$A,Data!D:D,0,0,1))</f>
        <v>0</v>
      </c>
      <c r="E24">
        <f>IF(Calculator!$B28="",,_xlfn.XLOOKUP($A24,Data!$A:$A,Data!E:E,0,0,1))</f>
        <v>0</v>
      </c>
      <c r="F24">
        <f>IF(Calculator!$B28="",,_xlfn.XLOOKUP($A24,Data!$A:$A,Data!F:F,0,0,1))</f>
        <v>0</v>
      </c>
      <c r="G24">
        <f>IF(Calculator!$B28="",,Calculator!C28)</f>
        <v>0</v>
      </c>
      <c r="I24">
        <f t="shared" si="8"/>
        <v>0</v>
      </c>
      <c r="J24">
        <f t="shared" si="0"/>
        <v>0</v>
      </c>
      <c r="K24">
        <f t="shared" si="1"/>
        <v>0</v>
      </c>
      <c r="L24">
        <f t="shared" si="2"/>
        <v>0</v>
      </c>
      <c r="M24">
        <f t="shared" si="9"/>
        <v>0</v>
      </c>
      <c r="N24">
        <f t="shared" si="3"/>
        <v>0</v>
      </c>
      <c r="O24">
        <f t="shared" si="4"/>
        <v>0</v>
      </c>
      <c r="P24">
        <f t="shared" si="10"/>
        <v>0</v>
      </c>
      <c r="Q24">
        <f t="shared" si="11"/>
        <v>0</v>
      </c>
      <c r="R24">
        <f t="shared" si="5"/>
        <v>0</v>
      </c>
      <c r="S24">
        <f t="shared" si="6"/>
        <v>0</v>
      </c>
      <c r="T24">
        <f t="shared" si="12"/>
        <v>0</v>
      </c>
      <c r="V24">
        <f t="shared" si="7"/>
        <v>0</v>
      </c>
      <c r="W24">
        <f t="shared" si="13"/>
        <v>0</v>
      </c>
      <c r="X24">
        <f t="shared" si="14"/>
        <v>0</v>
      </c>
      <c r="Z24">
        <f>ROUNDUP(P43/AA2,0)</f>
        <v>1</v>
      </c>
      <c r="AC24">
        <f>ROUNDUP(X43/AA2,0)</f>
        <v>2</v>
      </c>
      <c r="AF24">
        <f>ROUNDUP(T43/AA2,0)</f>
        <v>0</v>
      </c>
    </row>
    <row r="25" spans="1:33" x14ac:dyDescent="0.2">
      <c r="A25">
        <f>IF(Calculator!$B29="",,Calculator!$B29)</f>
        <v>0</v>
      </c>
      <c r="B25">
        <f>IF(Calculator!$B29="",,_xlfn.XLOOKUP($A25,Data!$A:$A,Data!B:B,0,0,1))</f>
        <v>0</v>
      </c>
      <c r="C25">
        <f>IF(Calculator!$B29="",,_xlfn.XLOOKUP($A25,Data!$A:$A,Data!C:C,0,0,1))</f>
        <v>0</v>
      </c>
      <c r="D25">
        <f>IF(Calculator!$B29="",,_xlfn.XLOOKUP($A25,Data!$A:$A,Data!D:D,0,0,1))</f>
        <v>0</v>
      </c>
      <c r="E25">
        <f>IF(Calculator!$B29="",,_xlfn.XLOOKUP($A25,Data!$A:$A,Data!E:E,0,0,1))</f>
        <v>0</v>
      </c>
      <c r="F25">
        <f>IF(Calculator!$B29="",,_xlfn.XLOOKUP($A25,Data!$A:$A,Data!F:F,0,0,1))</f>
        <v>0</v>
      </c>
      <c r="G25">
        <f>IF(Calculator!$B29="",,Calculator!C29)</f>
        <v>0</v>
      </c>
      <c r="I25">
        <f t="shared" si="8"/>
        <v>0</v>
      </c>
      <c r="J25">
        <f t="shared" si="0"/>
        <v>0</v>
      </c>
      <c r="K25">
        <f t="shared" si="1"/>
        <v>0</v>
      </c>
      <c r="L25">
        <f t="shared" si="2"/>
        <v>0</v>
      </c>
      <c r="M25">
        <f t="shared" si="9"/>
        <v>0</v>
      </c>
      <c r="N25">
        <f t="shared" si="3"/>
        <v>0</v>
      </c>
      <c r="O25">
        <f t="shared" si="4"/>
        <v>0</v>
      </c>
      <c r="P25">
        <f t="shared" si="10"/>
        <v>0</v>
      </c>
      <c r="Q25">
        <f t="shared" si="11"/>
        <v>0</v>
      </c>
      <c r="R25">
        <f t="shared" si="5"/>
        <v>0</v>
      </c>
      <c r="S25">
        <f t="shared" si="6"/>
        <v>0</v>
      </c>
      <c r="T25">
        <f t="shared" si="12"/>
        <v>0</v>
      </c>
      <c r="V25">
        <f t="shared" si="7"/>
        <v>0</v>
      </c>
      <c r="W25">
        <f t="shared" si="13"/>
        <v>0</v>
      </c>
      <c r="X25">
        <f t="shared" si="14"/>
        <v>0</v>
      </c>
    </row>
    <row r="26" spans="1:33" x14ac:dyDescent="0.2">
      <c r="A26">
        <f>IF(Calculator!$B30="",,Calculator!$B30)</f>
        <v>0</v>
      </c>
      <c r="B26">
        <f>IF(Calculator!$B30="",,_xlfn.XLOOKUP($A26,Data!$A:$A,Data!B:B,0,0,1))</f>
        <v>0</v>
      </c>
      <c r="C26">
        <f>IF(Calculator!$B30="",,_xlfn.XLOOKUP($A26,Data!$A:$A,Data!C:C,0,0,1))</f>
        <v>0</v>
      </c>
      <c r="D26">
        <f>IF(Calculator!$B30="",,_xlfn.XLOOKUP($A26,Data!$A:$A,Data!D:D,0,0,1))</f>
        <v>0</v>
      </c>
      <c r="E26">
        <f>IF(Calculator!$B30="",,_xlfn.XLOOKUP($A26,Data!$A:$A,Data!E:E,0,0,1))</f>
        <v>0</v>
      </c>
      <c r="F26">
        <f>IF(Calculator!$B30="",,_xlfn.XLOOKUP($A26,Data!$A:$A,Data!F:F,0,0,1))</f>
        <v>0</v>
      </c>
      <c r="G26">
        <f>IF(Calculator!$B30="",,Calculator!C30)</f>
        <v>0</v>
      </c>
      <c r="I26">
        <f t="shared" si="8"/>
        <v>0</v>
      </c>
      <c r="J26">
        <f t="shared" si="0"/>
        <v>0</v>
      </c>
      <c r="K26">
        <f t="shared" si="1"/>
        <v>0</v>
      </c>
      <c r="L26">
        <f t="shared" si="2"/>
        <v>0</v>
      </c>
      <c r="M26">
        <f t="shared" si="9"/>
        <v>0</v>
      </c>
      <c r="N26">
        <f t="shared" si="3"/>
        <v>0</v>
      </c>
      <c r="O26">
        <f t="shared" si="4"/>
        <v>0</v>
      </c>
      <c r="P26">
        <f t="shared" si="10"/>
        <v>0</v>
      </c>
      <c r="Q26">
        <f t="shared" si="11"/>
        <v>0</v>
      </c>
      <c r="R26">
        <f t="shared" si="5"/>
        <v>0</v>
      </c>
      <c r="S26">
        <f t="shared" si="6"/>
        <v>0</v>
      </c>
      <c r="T26">
        <f t="shared" si="12"/>
        <v>0</v>
      </c>
      <c r="V26">
        <f t="shared" si="7"/>
        <v>0</v>
      </c>
      <c r="W26">
        <f t="shared" si="13"/>
        <v>0</v>
      </c>
      <c r="X26">
        <f t="shared" si="14"/>
        <v>0</v>
      </c>
      <c r="Y26" s="22" t="s">
        <v>843</v>
      </c>
      <c r="Z26" s="22"/>
      <c r="AA26" s="22"/>
      <c r="AB26" s="22"/>
      <c r="AC26" s="22"/>
      <c r="AD26" s="22"/>
      <c r="AE26" s="22"/>
      <c r="AF26" s="22"/>
      <c r="AG26" s="22"/>
    </row>
    <row r="27" spans="1:33" x14ac:dyDescent="0.2">
      <c r="A27">
        <f>IF(Calculator!$B31="",,Calculator!$B31)</f>
        <v>0</v>
      </c>
      <c r="B27">
        <f>IF(Calculator!$B31="",,_xlfn.XLOOKUP($A27,Data!$A:$A,Data!B:B,0,0,1))</f>
        <v>0</v>
      </c>
      <c r="C27">
        <f>IF(Calculator!$B31="",,_xlfn.XLOOKUP($A27,Data!$A:$A,Data!C:C,0,0,1))</f>
        <v>0</v>
      </c>
      <c r="D27">
        <f>IF(Calculator!$B31="",,_xlfn.XLOOKUP($A27,Data!$A:$A,Data!D:D,0,0,1))</f>
        <v>0</v>
      </c>
      <c r="E27">
        <f>IF(Calculator!$B31="",,_xlfn.XLOOKUP($A27,Data!$A:$A,Data!E:E,0,0,1))</f>
        <v>0</v>
      </c>
      <c r="F27">
        <f>IF(Calculator!$B31="",,_xlfn.XLOOKUP($A27,Data!$A:$A,Data!F:F,0,0,1))</f>
        <v>0</v>
      </c>
      <c r="G27">
        <f>IF(Calculator!$B31="",,Calculator!C31)</f>
        <v>0</v>
      </c>
      <c r="I27">
        <f t="shared" si="8"/>
        <v>0</v>
      </c>
      <c r="J27">
        <f t="shared" si="0"/>
        <v>0</v>
      </c>
      <c r="K27">
        <f t="shared" si="1"/>
        <v>0</v>
      </c>
      <c r="L27">
        <f t="shared" si="2"/>
        <v>0</v>
      </c>
      <c r="M27">
        <f t="shared" si="9"/>
        <v>0</v>
      </c>
      <c r="N27">
        <f t="shared" si="3"/>
        <v>0</v>
      </c>
      <c r="O27">
        <f t="shared" si="4"/>
        <v>0</v>
      </c>
      <c r="P27">
        <f t="shared" si="10"/>
        <v>0</v>
      </c>
      <c r="Q27">
        <f t="shared" si="11"/>
        <v>0</v>
      </c>
      <c r="R27">
        <f t="shared" si="5"/>
        <v>0</v>
      </c>
      <c r="S27">
        <f t="shared" si="6"/>
        <v>0</v>
      </c>
      <c r="T27">
        <f t="shared" si="12"/>
        <v>0</v>
      </c>
      <c r="V27">
        <f t="shared" si="7"/>
        <v>0</v>
      </c>
      <c r="W27">
        <f t="shared" si="13"/>
        <v>0</v>
      </c>
      <c r="X27">
        <f t="shared" si="14"/>
        <v>0</v>
      </c>
      <c r="Y27" t="s">
        <v>844</v>
      </c>
      <c r="Z27">
        <f>IF(Z24=0,0,MAX(ROUNDUP(MAX(Z20,Z24)/2,0),ROUNDUP(MAX(AC19,AC24)/3,0)))</f>
        <v>1</v>
      </c>
      <c r="AA27" t="s">
        <v>845</v>
      </c>
      <c r="AB27">
        <f>ROUNDUP((AA20+AD19)/850,0)</f>
        <v>1</v>
      </c>
      <c r="AC27" t="s">
        <v>845</v>
      </c>
      <c r="AD27">
        <f>ROUNDUP((AD19+AG20)/850,0)</f>
        <v>1</v>
      </c>
      <c r="AE27" t="s">
        <v>844</v>
      </c>
      <c r="AF27">
        <f>IF(AF24=0,0,MAX(ROUNDUP(MAX(AF20,AF24)/2,0),ROUNDUP(MAX(AC19,AC24)/3,0)))</f>
        <v>0</v>
      </c>
    </row>
    <row r="28" spans="1:33" x14ac:dyDescent="0.2">
      <c r="A28">
        <f>IF(Calculator!$B32="",,Calculator!$B32)</f>
        <v>0</v>
      </c>
      <c r="B28">
        <f>IF(Calculator!$B32="",,_xlfn.XLOOKUP($A28,Data!$A:$A,Data!B:B,0,0,1))</f>
        <v>0</v>
      </c>
      <c r="C28">
        <f>IF(Calculator!$B32="",,_xlfn.XLOOKUP($A28,Data!$A:$A,Data!C:C,0,0,1))</f>
        <v>0</v>
      </c>
      <c r="D28">
        <f>IF(Calculator!$B32="",,_xlfn.XLOOKUP($A28,Data!$A:$A,Data!D:D,0,0,1))</f>
        <v>0</v>
      </c>
      <c r="E28">
        <f>IF(Calculator!$B32="",,_xlfn.XLOOKUP($A28,Data!$A:$A,Data!E:E,0,0,1))</f>
        <v>0</v>
      </c>
      <c r="F28">
        <f>IF(Calculator!$B32="",,_xlfn.XLOOKUP($A28,Data!$A:$A,Data!F:F,0,0,1))</f>
        <v>0</v>
      </c>
      <c r="G28">
        <f>IF(Calculator!$B32="",,Calculator!C32)</f>
        <v>0</v>
      </c>
      <c r="I28">
        <f t="shared" si="8"/>
        <v>0</v>
      </c>
      <c r="J28">
        <f t="shared" si="0"/>
        <v>0</v>
      </c>
      <c r="K28">
        <f t="shared" si="1"/>
        <v>0</v>
      </c>
      <c r="L28">
        <f t="shared" si="2"/>
        <v>0</v>
      </c>
      <c r="M28">
        <f t="shared" si="9"/>
        <v>0</v>
      </c>
      <c r="N28">
        <f t="shared" si="3"/>
        <v>0</v>
      </c>
      <c r="O28">
        <f t="shared" si="4"/>
        <v>0</v>
      </c>
      <c r="P28">
        <f t="shared" si="10"/>
        <v>0</v>
      </c>
      <c r="Q28">
        <f t="shared" si="11"/>
        <v>0</v>
      </c>
      <c r="R28">
        <f t="shared" si="5"/>
        <v>0</v>
      </c>
      <c r="S28">
        <f t="shared" si="6"/>
        <v>0</v>
      </c>
      <c r="T28">
        <f t="shared" si="12"/>
        <v>0</v>
      </c>
      <c r="V28">
        <f t="shared" si="7"/>
        <v>0</v>
      </c>
      <c r="W28">
        <f t="shared" si="13"/>
        <v>0</v>
      </c>
      <c r="X28">
        <f t="shared" si="14"/>
        <v>0</v>
      </c>
    </row>
    <row r="29" spans="1:33" x14ac:dyDescent="0.2">
      <c r="A29">
        <f>IF(Calculator!$B33="",,Calculator!$B33)</f>
        <v>0</v>
      </c>
      <c r="B29">
        <f>IF(Calculator!$B33="",,_xlfn.XLOOKUP($A29,Data!$A:$A,Data!B:B,0,0,1))</f>
        <v>0</v>
      </c>
      <c r="C29">
        <f>IF(Calculator!$B33="",,_xlfn.XLOOKUP($A29,Data!$A:$A,Data!C:C,0,0,1))</f>
        <v>0</v>
      </c>
      <c r="D29">
        <f>IF(Calculator!$B33="",,_xlfn.XLOOKUP($A29,Data!$A:$A,Data!D:D,0,0,1))</f>
        <v>0</v>
      </c>
      <c r="E29">
        <f>IF(Calculator!$B33="",,_xlfn.XLOOKUP($A29,Data!$A:$A,Data!E:E,0,0,1))</f>
        <v>0</v>
      </c>
      <c r="F29">
        <f>IF(Calculator!$B33="",,_xlfn.XLOOKUP($A29,Data!$A:$A,Data!F:F,0,0,1))</f>
        <v>0</v>
      </c>
      <c r="G29">
        <f>IF(Calculator!$B33="",,Calculator!C33)</f>
        <v>0</v>
      </c>
      <c r="I29">
        <f t="shared" si="8"/>
        <v>0</v>
      </c>
      <c r="J29">
        <f t="shared" si="0"/>
        <v>0</v>
      </c>
      <c r="K29">
        <f t="shared" si="1"/>
        <v>0</v>
      </c>
      <c r="L29">
        <f t="shared" si="2"/>
        <v>0</v>
      </c>
      <c r="M29">
        <f t="shared" si="9"/>
        <v>0</v>
      </c>
      <c r="N29">
        <f t="shared" si="3"/>
        <v>0</v>
      </c>
      <c r="O29">
        <f t="shared" si="4"/>
        <v>0</v>
      </c>
      <c r="P29">
        <f t="shared" si="10"/>
        <v>0</v>
      </c>
      <c r="Q29">
        <f t="shared" si="11"/>
        <v>0</v>
      </c>
      <c r="R29">
        <f t="shared" si="5"/>
        <v>0</v>
      </c>
      <c r="S29">
        <f t="shared" si="6"/>
        <v>0</v>
      </c>
      <c r="T29">
        <f t="shared" si="12"/>
        <v>0</v>
      </c>
      <c r="V29">
        <f t="shared" si="7"/>
        <v>0</v>
      </c>
      <c r="W29">
        <f t="shared" si="13"/>
        <v>0</v>
      </c>
      <c r="X29">
        <f t="shared" si="14"/>
        <v>0</v>
      </c>
      <c r="AB29" t="s">
        <v>841</v>
      </c>
      <c r="AC29">
        <f>IF(AND(Z27&lt;&gt;0,AF27&lt;&gt;0),"Can't mix AS and NS Top tools",MAX(Z27,AB27,AD27,AF27))</f>
        <v>1</v>
      </c>
    </row>
    <row r="30" spans="1:33" x14ac:dyDescent="0.2">
      <c r="A30">
        <f>IF(Calculator!$B34="",,Calculator!$B34)</f>
        <v>0</v>
      </c>
      <c r="B30">
        <f>IF(Calculator!$B34="",,_xlfn.XLOOKUP($A30,Data!$A:$A,Data!B:B,0,0,1))</f>
        <v>0</v>
      </c>
      <c r="C30">
        <f>IF(Calculator!$B34="",,_xlfn.XLOOKUP($A30,Data!$A:$A,Data!C:C,0,0,1))</f>
        <v>0</v>
      </c>
      <c r="D30">
        <f>IF(Calculator!$B34="",,_xlfn.XLOOKUP($A30,Data!$A:$A,Data!D:D,0,0,1))</f>
        <v>0</v>
      </c>
      <c r="E30">
        <f>IF(Calculator!$B34="",,_xlfn.XLOOKUP($A30,Data!$A:$A,Data!E:E,0,0,1))</f>
        <v>0</v>
      </c>
      <c r="F30">
        <f>IF(Calculator!$B34="",,_xlfn.XLOOKUP($A30,Data!$A:$A,Data!F:F,0,0,1))</f>
        <v>0</v>
      </c>
      <c r="G30">
        <f>IF(Calculator!$B34="",,Calculator!C34)</f>
        <v>0</v>
      </c>
      <c r="I30">
        <f t="shared" si="8"/>
        <v>0</v>
      </c>
      <c r="J30">
        <f t="shared" si="0"/>
        <v>0</v>
      </c>
      <c r="K30">
        <f t="shared" si="1"/>
        <v>0</v>
      </c>
      <c r="L30">
        <f t="shared" si="2"/>
        <v>0</v>
      </c>
      <c r="M30">
        <f t="shared" si="9"/>
        <v>0</v>
      </c>
      <c r="N30">
        <f t="shared" si="3"/>
        <v>0</v>
      </c>
      <c r="O30">
        <f t="shared" si="4"/>
        <v>0</v>
      </c>
      <c r="P30">
        <f t="shared" si="10"/>
        <v>0</v>
      </c>
      <c r="Q30">
        <f t="shared" si="11"/>
        <v>0</v>
      </c>
      <c r="R30">
        <f t="shared" si="5"/>
        <v>0</v>
      </c>
      <c r="S30">
        <f t="shared" si="6"/>
        <v>0</v>
      </c>
      <c r="T30">
        <f t="shared" si="12"/>
        <v>0</v>
      </c>
      <c r="V30">
        <f t="shared" si="7"/>
        <v>0</v>
      </c>
      <c r="W30">
        <f t="shared" si="13"/>
        <v>0</v>
      </c>
      <c r="X30">
        <f t="shared" si="14"/>
        <v>0</v>
      </c>
      <c r="AB30" t="s">
        <v>846</v>
      </c>
      <c r="AC30">
        <f>IF(AND(Z27&lt;&gt;0,AF27&lt;&gt;0),"Can't mix AS and NS Top tools",IF(Z27&lt;&gt;0,30034,IF(AF27&lt;&gt;0,37653,"Insert tools for P/N")))</f>
        <v>30034</v>
      </c>
    </row>
    <row r="31" spans="1:33" x14ac:dyDescent="0.2">
      <c r="A31">
        <f>IF(Calculator!$B35="",,Calculator!$B35)</f>
        <v>0</v>
      </c>
      <c r="B31">
        <f>IF(Calculator!$B35="",,_xlfn.XLOOKUP($A31,Data!$A:$A,Data!B:B,0,0,1))</f>
        <v>0</v>
      </c>
      <c r="C31">
        <f>IF(Calculator!$B35="",,_xlfn.XLOOKUP($A31,Data!$A:$A,Data!C:C,0,0,1))</f>
        <v>0</v>
      </c>
      <c r="D31">
        <f>IF(Calculator!$B35="",,_xlfn.XLOOKUP($A31,Data!$A:$A,Data!D:D,0,0,1))</f>
        <v>0</v>
      </c>
      <c r="E31">
        <f>IF(Calculator!$B35="",,_xlfn.XLOOKUP($A31,Data!$A:$A,Data!E:E,0,0,1))</f>
        <v>0</v>
      </c>
      <c r="F31">
        <f>IF(Calculator!$B35="",,_xlfn.XLOOKUP($A31,Data!$A:$A,Data!F:F,0,0,1))</f>
        <v>0</v>
      </c>
      <c r="G31">
        <f>IF(Calculator!$B35="",,Calculator!C35)</f>
        <v>0</v>
      </c>
      <c r="I31">
        <f t="shared" si="8"/>
        <v>0</v>
      </c>
      <c r="J31">
        <f t="shared" si="0"/>
        <v>0</v>
      </c>
      <c r="K31">
        <f t="shared" si="1"/>
        <v>0</v>
      </c>
      <c r="L31">
        <f t="shared" si="2"/>
        <v>0</v>
      </c>
      <c r="M31">
        <f t="shared" si="9"/>
        <v>0</v>
      </c>
      <c r="N31">
        <f t="shared" si="3"/>
        <v>0</v>
      </c>
      <c r="O31">
        <f t="shared" si="4"/>
        <v>0</v>
      </c>
      <c r="P31">
        <f t="shared" si="10"/>
        <v>0</v>
      </c>
      <c r="Q31">
        <f t="shared" si="11"/>
        <v>0</v>
      </c>
      <c r="R31">
        <f t="shared" si="5"/>
        <v>0</v>
      </c>
      <c r="S31">
        <f t="shared" si="6"/>
        <v>0</v>
      </c>
      <c r="T31">
        <f t="shared" si="12"/>
        <v>0</v>
      </c>
      <c r="V31">
        <f t="shared" si="7"/>
        <v>0</v>
      </c>
      <c r="W31">
        <f t="shared" si="13"/>
        <v>0</v>
      </c>
      <c r="X31">
        <f t="shared" si="14"/>
        <v>0</v>
      </c>
    </row>
    <row r="32" spans="1:33" x14ac:dyDescent="0.2">
      <c r="A32">
        <f>IF(Calculator!$B36="",,Calculator!$B36)</f>
        <v>0</v>
      </c>
      <c r="B32">
        <f>IF(Calculator!$B36="",,_xlfn.XLOOKUP($A32,Data!$A:$A,Data!B:B,0,0,1))</f>
        <v>0</v>
      </c>
      <c r="C32">
        <f>IF(Calculator!$B36="",,_xlfn.XLOOKUP($A32,Data!$A:$A,Data!C:C,0,0,1))</f>
        <v>0</v>
      </c>
      <c r="D32">
        <f>IF(Calculator!$B36="",,_xlfn.XLOOKUP($A32,Data!$A:$A,Data!D:D,0,0,1))</f>
        <v>0</v>
      </c>
      <c r="E32">
        <f>IF(Calculator!$B36="",,_xlfn.XLOOKUP($A32,Data!$A:$A,Data!E:E,0,0,1))</f>
        <v>0</v>
      </c>
      <c r="F32">
        <f>IF(Calculator!$B36="",,_xlfn.XLOOKUP($A32,Data!$A:$A,Data!F:F,0,0,1))</f>
        <v>0</v>
      </c>
      <c r="G32">
        <f>IF(Calculator!$B36="",,Calculator!C36)</f>
        <v>0</v>
      </c>
      <c r="I32">
        <f t="shared" si="8"/>
        <v>0</v>
      </c>
      <c r="J32">
        <f t="shared" si="0"/>
        <v>0</v>
      </c>
      <c r="K32">
        <f t="shared" si="1"/>
        <v>0</v>
      </c>
      <c r="L32">
        <f t="shared" si="2"/>
        <v>0</v>
      </c>
      <c r="M32">
        <f t="shared" si="9"/>
        <v>0</v>
      </c>
      <c r="N32">
        <f t="shared" si="3"/>
        <v>0</v>
      </c>
      <c r="O32">
        <f t="shared" si="4"/>
        <v>0</v>
      </c>
      <c r="P32">
        <f t="shared" si="10"/>
        <v>0</v>
      </c>
      <c r="Q32">
        <f t="shared" si="11"/>
        <v>0</v>
      </c>
      <c r="R32">
        <f t="shared" si="5"/>
        <v>0</v>
      </c>
      <c r="S32">
        <f t="shared" si="6"/>
        <v>0</v>
      </c>
      <c r="T32">
        <f t="shared" si="12"/>
        <v>0</v>
      </c>
      <c r="V32">
        <f t="shared" si="7"/>
        <v>0</v>
      </c>
      <c r="W32">
        <f t="shared" si="13"/>
        <v>0</v>
      </c>
      <c r="X32">
        <f t="shared" si="14"/>
        <v>0</v>
      </c>
    </row>
    <row r="33" spans="1:24" x14ac:dyDescent="0.2">
      <c r="A33">
        <f>IF(Calculator!$B37="",,Calculator!$B37)</f>
        <v>0</v>
      </c>
      <c r="B33">
        <f>IF(Calculator!$B37="",,_xlfn.XLOOKUP($A33,Data!$A:$A,Data!B:B,0,0,1))</f>
        <v>0</v>
      </c>
      <c r="C33">
        <f>IF(Calculator!$B37="",,_xlfn.XLOOKUP($A33,Data!$A:$A,Data!C:C,0,0,1))</f>
        <v>0</v>
      </c>
      <c r="D33">
        <f>IF(Calculator!$B37="",,_xlfn.XLOOKUP($A33,Data!$A:$A,Data!D:D,0,0,1))</f>
        <v>0</v>
      </c>
      <c r="E33">
        <f>IF(Calculator!$B37="",,_xlfn.XLOOKUP($A33,Data!$A:$A,Data!E:E,0,0,1))</f>
        <v>0</v>
      </c>
      <c r="F33">
        <f>IF(Calculator!$B37="",,_xlfn.XLOOKUP($A33,Data!$A:$A,Data!F:F,0,0,1))</f>
        <v>0</v>
      </c>
      <c r="G33">
        <f>IF(Calculator!$B37="",,Calculator!C37)</f>
        <v>0</v>
      </c>
      <c r="I33">
        <f t="shared" si="8"/>
        <v>0</v>
      </c>
      <c r="J33">
        <f t="shared" si="0"/>
        <v>0</v>
      </c>
      <c r="K33">
        <f t="shared" si="1"/>
        <v>0</v>
      </c>
      <c r="L33">
        <f t="shared" si="2"/>
        <v>0</v>
      </c>
      <c r="M33">
        <f t="shared" si="9"/>
        <v>0</v>
      </c>
      <c r="N33">
        <f t="shared" si="3"/>
        <v>0</v>
      </c>
      <c r="O33">
        <f t="shared" si="4"/>
        <v>0</v>
      </c>
      <c r="P33">
        <f t="shared" si="10"/>
        <v>0</v>
      </c>
      <c r="Q33">
        <f t="shared" si="11"/>
        <v>0</v>
      </c>
      <c r="R33">
        <f t="shared" si="5"/>
        <v>0</v>
      </c>
      <c r="S33">
        <f t="shared" si="6"/>
        <v>0</v>
      </c>
      <c r="T33">
        <f t="shared" si="12"/>
        <v>0</v>
      </c>
      <c r="V33">
        <f t="shared" si="7"/>
        <v>0</v>
      </c>
      <c r="W33">
        <f t="shared" si="13"/>
        <v>0</v>
      </c>
      <c r="X33">
        <f t="shared" si="14"/>
        <v>0</v>
      </c>
    </row>
    <row r="34" spans="1:24" x14ac:dyDescent="0.2">
      <c r="A34">
        <f>IF(Calculator!$B38="",,Calculator!$B38)</f>
        <v>0</v>
      </c>
      <c r="B34">
        <f>IF(Calculator!$B38="",,_xlfn.XLOOKUP($A34,Data!$A:$A,Data!B:B,0,0,1))</f>
        <v>0</v>
      </c>
      <c r="C34">
        <f>IF(Calculator!$B38="",,_xlfn.XLOOKUP($A34,Data!$A:$A,Data!C:C,0,0,1))</f>
        <v>0</v>
      </c>
      <c r="D34">
        <f>IF(Calculator!$B38="",,_xlfn.XLOOKUP($A34,Data!$A:$A,Data!D:D,0,0,1))</f>
        <v>0</v>
      </c>
      <c r="E34">
        <f>IF(Calculator!$B38="",,_xlfn.XLOOKUP($A34,Data!$A:$A,Data!E:E,0,0,1))</f>
        <v>0</v>
      </c>
      <c r="F34">
        <f>IF(Calculator!$B38="",,_xlfn.XLOOKUP($A34,Data!$A:$A,Data!F:F,0,0,1))</f>
        <v>0</v>
      </c>
      <c r="G34">
        <f>IF(Calculator!$B38="",,Calculator!C38)</f>
        <v>0</v>
      </c>
      <c r="I34">
        <f t="shared" si="8"/>
        <v>0</v>
      </c>
      <c r="J34">
        <f t="shared" si="0"/>
        <v>0</v>
      </c>
      <c r="K34">
        <f t="shared" si="1"/>
        <v>0</v>
      </c>
      <c r="L34">
        <f t="shared" si="2"/>
        <v>0</v>
      </c>
      <c r="M34">
        <f t="shared" si="9"/>
        <v>0</v>
      </c>
      <c r="N34">
        <f t="shared" si="3"/>
        <v>0</v>
      </c>
      <c r="O34">
        <f t="shared" si="4"/>
        <v>0</v>
      </c>
      <c r="P34">
        <f t="shared" si="10"/>
        <v>0</v>
      </c>
      <c r="Q34">
        <f t="shared" si="11"/>
        <v>0</v>
      </c>
      <c r="R34">
        <f t="shared" si="5"/>
        <v>0</v>
      </c>
      <c r="S34">
        <f t="shared" si="6"/>
        <v>0</v>
      </c>
      <c r="T34">
        <f t="shared" si="12"/>
        <v>0</v>
      </c>
      <c r="V34">
        <f t="shared" si="7"/>
        <v>0</v>
      </c>
      <c r="W34">
        <f t="shared" si="13"/>
        <v>0</v>
      </c>
      <c r="X34">
        <f t="shared" si="14"/>
        <v>0</v>
      </c>
    </row>
    <row r="35" spans="1:24" x14ac:dyDescent="0.2">
      <c r="A35">
        <f>IF(Calculator!$B39="",,Calculator!$B39)</f>
        <v>0</v>
      </c>
      <c r="B35">
        <f>IF(Calculator!$B39="",,_xlfn.XLOOKUP($A35,Data!$A:$A,Data!B:B,0,0,1))</f>
        <v>0</v>
      </c>
      <c r="C35">
        <f>IF(Calculator!$B39="",,_xlfn.XLOOKUP($A35,Data!$A:$A,Data!C:C,0,0,1))</f>
        <v>0</v>
      </c>
      <c r="D35">
        <f>IF(Calculator!$B39="",,_xlfn.XLOOKUP($A35,Data!$A:$A,Data!D:D,0,0,1))</f>
        <v>0</v>
      </c>
      <c r="E35">
        <f>IF(Calculator!$B39="",,_xlfn.XLOOKUP($A35,Data!$A:$A,Data!E:E,0,0,1))</f>
        <v>0</v>
      </c>
      <c r="F35">
        <f>IF(Calculator!$B39="",,_xlfn.XLOOKUP($A35,Data!$A:$A,Data!F:F,0,0,1))</f>
        <v>0</v>
      </c>
      <c r="G35">
        <f>IF(Calculator!$B39="",,Calculator!C39)</f>
        <v>0</v>
      </c>
      <c r="I35">
        <f t="shared" si="8"/>
        <v>0</v>
      </c>
      <c r="J35">
        <f t="shared" si="0"/>
        <v>0</v>
      </c>
      <c r="K35">
        <f t="shared" si="1"/>
        <v>0</v>
      </c>
      <c r="L35">
        <f t="shared" si="2"/>
        <v>0</v>
      </c>
      <c r="M35">
        <f t="shared" si="9"/>
        <v>0</v>
      </c>
      <c r="N35">
        <f t="shared" si="3"/>
        <v>0</v>
      </c>
      <c r="O35">
        <f t="shared" si="4"/>
        <v>0</v>
      </c>
      <c r="P35">
        <f t="shared" si="10"/>
        <v>0</v>
      </c>
      <c r="Q35">
        <f t="shared" si="11"/>
        <v>0</v>
      </c>
      <c r="R35">
        <f t="shared" si="5"/>
        <v>0</v>
      </c>
      <c r="S35">
        <f t="shared" si="6"/>
        <v>0</v>
      </c>
      <c r="T35">
        <f t="shared" si="12"/>
        <v>0</v>
      </c>
      <c r="V35">
        <f t="shared" si="7"/>
        <v>0</v>
      </c>
      <c r="W35">
        <f t="shared" si="13"/>
        <v>0</v>
      </c>
      <c r="X35">
        <f t="shared" si="14"/>
        <v>0</v>
      </c>
    </row>
    <row r="36" spans="1:24" x14ac:dyDescent="0.2">
      <c r="A36">
        <f>IF(Calculator!$B40="",,Calculator!$B40)</f>
        <v>0</v>
      </c>
      <c r="B36">
        <f>IF(Calculator!$B40="",,_xlfn.XLOOKUP($A36,Data!$A:$A,Data!B:B,0,0,1))</f>
        <v>0</v>
      </c>
      <c r="C36">
        <f>IF(Calculator!$B40="",,_xlfn.XLOOKUP($A36,Data!$A:$A,Data!C:C,0,0,1))</f>
        <v>0</v>
      </c>
      <c r="D36">
        <f>IF(Calculator!$B40="",,_xlfn.XLOOKUP($A36,Data!$A:$A,Data!D:D,0,0,1))</f>
        <v>0</v>
      </c>
      <c r="E36">
        <f>IF(Calculator!$B40="",,_xlfn.XLOOKUP($A36,Data!$A:$A,Data!E:E,0,0,1))</f>
        <v>0</v>
      </c>
      <c r="F36">
        <f>IF(Calculator!$B40="",,_xlfn.XLOOKUP($A36,Data!$A:$A,Data!F:F,0,0,1))</f>
        <v>0</v>
      </c>
      <c r="G36">
        <f>IF(Calculator!$B40="",,Calculator!C40)</f>
        <v>0</v>
      </c>
      <c r="I36">
        <f t="shared" si="8"/>
        <v>0</v>
      </c>
      <c r="J36">
        <f t="shared" si="0"/>
        <v>0</v>
      </c>
      <c r="K36">
        <f t="shared" si="1"/>
        <v>0</v>
      </c>
      <c r="L36">
        <f t="shared" si="2"/>
        <v>0</v>
      </c>
      <c r="M36">
        <f t="shared" si="9"/>
        <v>0</v>
      </c>
      <c r="N36">
        <f t="shared" si="3"/>
        <v>0</v>
      </c>
      <c r="O36">
        <f t="shared" si="4"/>
        <v>0</v>
      </c>
      <c r="P36">
        <f t="shared" si="10"/>
        <v>0</v>
      </c>
      <c r="Q36">
        <f t="shared" si="11"/>
        <v>0</v>
      </c>
      <c r="R36">
        <f t="shared" si="5"/>
        <v>0</v>
      </c>
      <c r="S36">
        <f t="shared" si="6"/>
        <v>0</v>
      </c>
      <c r="T36">
        <f t="shared" si="12"/>
        <v>0</v>
      </c>
      <c r="V36">
        <f t="shared" si="7"/>
        <v>0</v>
      </c>
      <c r="W36">
        <f t="shared" si="13"/>
        <v>0</v>
      </c>
      <c r="X36">
        <f t="shared" si="14"/>
        <v>0</v>
      </c>
    </row>
    <row r="37" spans="1:24" x14ac:dyDescent="0.2">
      <c r="A37">
        <f>IF(Calculator!$B41="",,Calculator!$B41)</f>
        <v>0</v>
      </c>
      <c r="B37">
        <f>IF(Calculator!$B41="",,_xlfn.XLOOKUP($A37,Data!$A:$A,Data!B:B,0,0,1))</f>
        <v>0</v>
      </c>
      <c r="C37">
        <f>IF(Calculator!$B41="",,_xlfn.XLOOKUP($A37,Data!$A:$A,Data!C:C,0,0,1))</f>
        <v>0</v>
      </c>
      <c r="D37">
        <f>IF(Calculator!$B41="",,_xlfn.XLOOKUP($A37,Data!$A:$A,Data!D:D,0,0,1))</f>
        <v>0</v>
      </c>
      <c r="E37">
        <f>IF(Calculator!$B41="",,_xlfn.XLOOKUP($A37,Data!$A:$A,Data!E:E,0,0,1))</f>
        <v>0</v>
      </c>
      <c r="F37">
        <f>IF(Calculator!$B41="",,_xlfn.XLOOKUP($A37,Data!$A:$A,Data!F:F,0,0,1))</f>
        <v>0</v>
      </c>
      <c r="G37">
        <f>IF(Calculator!$B41="",,Calculator!C41)</f>
        <v>0</v>
      </c>
      <c r="I37">
        <f t="shared" si="8"/>
        <v>0</v>
      </c>
      <c r="J37">
        <f t="shared" si="0"/>
        <v>0</v>
      </c>
      <c r="K37">
        <f t="shared" si="1"/>
        <v>0</v>
      </c>
      <c r="L37">
        <f t="shared" si="2"/>
        <v>0</v>
      </c>
      <c r="M37">
        <f t="shared" si="9"/>
        <v>0</v>
      </c>
      <c r="N37">
        <f t="shared" si="3"/>
        <v>0</v>
      </c>
      <c r="O37">
        <f t="shared" si="4"/>
        <v>0</v>
      </c>
      <c r="P37">
        <f t="shared" si="10"/>
        <v>0</v>
      </c>
      <c r="Q37">
        <f t="shared" si="11"/>
        <v>0</v>
      </c>
      <c r="R37">
        <f t="shared" si="5"/>
        <v>0</v>
      </c>
      <c r="S37">
        <f t="shared" si="6"/>
        <v>0</v>
      </c>
      <c r="T37">
        <f t="shared" si="12"/>
        <v>0</v>
      </c>
      <c r="V37">
        <f t="shared" si="7"/>
        <v>0</v>
      </c>
      <c r="W37">
        <f t="shared" si="13"/>
        <v>0</v>
      </c>
      <c r="X37">
        <f t="shared" si="14"/>
        <v>0</v>
      </c>
    </row>
    <row r="38" spans="1:24" x14ac:dyDescent="0.2">
      <c r="A38">
        <f>IF(Calculator!$B42="",,Calculator!$B42)</f>
        <v>0</v>
      </c>
      <c r="B38">
        <f>IF(Calculator!$B42="",,_xlfn.XLOOKUP($A38,Data!$A:$A,Data!B:B,0,0,1))</f>
        <v>0</v>
      </c>
      <c r="C38">
        <f>IF(Calculator!$B42="",,_xlfn.XLOOKUP($A38,Data!$A:$A,Data!C:C,0,0,1))</f>
        <v>0</v>
      </c>
      <c r="D38">
        <f>IF(Calculator!$B42="",,_xlfn.XLOOKUP($A38,Data!$A:$A,Data!D:D,0,0,1))</f>
        <v>0</v>
      </c>
      <c r="E38">
        <f>IF(Calculator!$B42="",,_xlfn.XLOOKUP($A38,Data!$A:$A,Data!E:E,0,0,1))</f>
        <v>0</v>
      </c>
      <c r="F38">
        <f>IF(Calculator!$B42="",,_xlfn.XLOOKUP($A38,Data!$A:$A,Data!F:F,0,0,1))</f>
        <v>0</v>
      </c>
      <c r="G38">
        <f>IF(Calculator!$B42="",,Calculator!C42)</f>
        <v>0</v>
      </c>
      <c r="I38">
        <f t="shared" si="8"/>
        <v>0</v>
      </c>
      <c r="J38">
        <f t="shared" si="0"/>
        <v>0</v>
      </c>
      <c r="K38">
        <f t="shared" si="1"/>
        <v>0</v>
      </c>
      <c r="L38">
        <f t="shared" si="2"/>
        <v>0</v>
      </c>
      <c r="M38">
        <f t="shared" si="9"/>
        <v>0</v>
      </c>
      <c r="N38">
        <f t="shared" si="3"/>
        <v>0</v>
      </c>
      <c r="O38">
        <f t="shared" si="4"/>
        <v>0</v>
      </c>
      <c r="P38">
        <f t="shared" si="10"/>
        <v>0</v>
      </c>
      <c r="Q38">
        <f t="shared" si="11"/>
        <v>0</v>
      </c>
      <c r="R38">
        <f t="shared" si="5"/>
        <v>0</v>
      </c>
      <c r="S38">
        <f t="shared" si="6"/>
        <v>0</v>
      </c>
      <c r="T38">
        <f t="shared" si="12"/>
        <v>0</v>
      </c>
      <c r="V38">
        <f t="shared" si="7"/>
        <v>0</v>
      </c>
      <c r="W38">
        <f t="shared" si="13"/>
        <v>0</v>
      </c>
      <c r="X38">
        <f t="shared" si="14"/>
        <v>0</v>
      </c>
    </row>
    <row r="39" spans="1:24" x14ac:dyDescent="0.2">
      <c r="A39">
        <f>IF(Calculator!$B43="",,Calculator!$B43)</f>
        <v>0</v>
      </c>
      <c r="B39">
        <f>IF(Calculator!$B43="",,_xlfn.XLOOKUP($A39,Data!$A:$A,Data!B:B,0,0,1))</f>
        <v>0</v>
      </c>
      <c r="C39">
        <f>IF(Calculator!$B43="",,_xlfn.XLOOKUP($A39,Data!$A:$A,Data!C:C,0,0,1))</f>
        <v>0</v>
      </c>
      <c r="D39">
        <f>IF(Calculator!$B43="",,_xlfn.XLOOKUP($A39,Data!$A:$A,Data!D:D,0,0,1))</f>
        <v>0</v>
      </c>
      <c r="E39">
        <f>IF(Calculator!$B43="",,_xlfn.XLOOKUP($A39,Data!$A:$A,Data!E:E,0,0,1))</f>
        <v>0</v>
      </c>
      <c r="F39">
        <f>IF(Calculator!$B43="",,_xlfn.XLOOKUP($A39,Data!$A:$A,Data!F:F,0,0,1))</f>
        <v>0</v>
      </c>
      <c r="G39">
        <f>IF(Calculator!$B43="",,Calculator!C43)</f>
        <v>0</v>
      </c>
      <c r="I39">
        <f t="shared" si="8"/>
        <v>0</v>
      </c>
      <c r="J39">
        <f t="shared" si="0"/>
        <v>0</v>
      </c>
      <c r="K39">
        <f t="shared" si="1"/>
        <v>0</v>
      </c>
      <c r="L39">
        <f t="shared" si="2"/>
        <v>0</v>
      </c>
      <c r="M39">
        <f t="shared" si="9"/>
        <v>0</v>
      </c>
      <c r="N39">
        <f t="shared" si="3"/>
        <v>0</v>
      </c>
      <c r="O39">
        <f t="shared" si="4"/>
        <v>0</v>
      </c>
      <c r="P39">
        <f t="shared" si="10"/>
        <v>0</v>
      </c>
      <c r="Q39">
        <f t="shared" si="11"/>
        <v>0</v>
      </c>
      <c r="R39">
        <f t="shared" si="5"/>
        <v>0</v>
      </c>
      <c r="S39">
        <f t="shared" si="6"/>
        <v>0</v>
      </c>
      <c r="T39">
        <f t="shared" si="12"/>
        <v>0</v>
      </c>
      <c r="V39">
        <f t="shared" si="7"/>
        <v>0</v>
      </c>
      <c r="W39">
        <f t="shared" si="13"/>
        <v>0</v>
      </c>
      <c r="X39">
        <f t="shared" si="14"/>
        <v>0</v>
      </c>
    </row>
    <row r="40" spans="1:24" x14ac:dyDescent="0.2">
      <c r="A40">
        <f>IF(Calculator!$B44="",,Calculator!$B44)</f>
        <v>0</v>
      </c>
      <c r="B40">
        <f>IF(Calculator!$B44="",,_xlfn.XLOOKUP($A40,Data!$A:$A,Data!B:B,0,0,1))</f>
        <v>0</v>
      </c>
      <c r="C40">
        <f>IF(Calculator!$B44="",,_xlfn.XLOOKUP($A40,Data!$A:$A,Data!C:C,0,0,1))</f>
        <v>0</v>
      </c>
      <c r="D40">
        <f>IF(Calculator!$B44="",,_xlfn.XLOOKUP($A40,Data!$A:$A,Data!D:D,0,0,1))</f>
        <v>0</v>
      </c>
      <c r="E40">
        <f>IF(Calculator!$B44="",,_xlfn.XLOOKUP($A40,Data!$A:$A,Data!E:E,0,0,1))</f>
        <v>0</v>
      </c>
      <c r="F40">
        <f>IF(Calculator!$B44="",,_xlfn.XLOOKUP($A40,Data!$A:$A,Data!F:F,0,0,1))</f>
        <v>0</v>
      </c>
      <c r="G40">
        <f>IF(Calculator!$B44="",,Calculator!C44)</f>
        <v>0</v>
      </c>
      <c r="I40">
        <f t="shared" si="8"/>
        <v>0</v>
      </c>
      <c r="J40">
        <f t="shared" si="0"/>
        <v>0</v>
      </c>
      <c r="K40">
        <f t="shared" si="1"/>
        <v>0</v>
      </c>
      <c r="L40">
        <f t="shared" si="2"/>
        <v>0</v>
      </c>
      <c r="M40">
        <f t="shared" si="9"/>
        <v>0</v>
      </c>
      <c r="N40">
        <f t="shared" si="3"/>
        <v>0</v>
      </c>
      <c r="O40">
        <f t="shared" si="4"/>
        <v>0</v>
      </c>
      <c r="P40">
        <f t="shared" si="10"/>
        <v>0</v>
      </c>
      <c r="Q40">
        <f t="shared" si="11"/>
        <v>0</v>
      </c>
      <c r="R40">
        <f t="shared" si="5"/>
        <v>0</v>
      </c>
      <c r="S40">
        <f t="shared" si="6"/>
        <v>0</v>
      </c>
      <c r="T40">
        <f t="shared" si="12"/>
        <v>0</v>
      </c>
      <c r="V40">
        <f t="shared" si="7"/>
        <v>0</v>
      </c>
      <c r="W40">
        <f t="shared" si="13"/>
        <v>0</v>
      </c>
      <c r="X40">
        <f t="shared" si="14"/>
        <v>0</v>
      </c>
    </row>
    <row r="41" spans="1:24" x14ac:dyDescent="0.2">
      <c r="A41">
        <f>IF(Calculator!$B45="",,Calculator!$B45)</f>
        <v>0</v>
      </c>
      <c r="B41">
        <f>IF(Calculator!$B45="",,_xlfn.XLOOKUP($A41,Data!$A:$A,Data!B:B,0,0,1))</f>
        <v>0</v>
      </c>
      <c r="C41">
        <f>IF(Calculator!$B45="",,_xlfn.XLOOKUP($A41,Data!$A:$A,Data!C:C,0,0,1))</f>
        <v>0</v>
      </c>
      <c r="D41">
        <f>IF(Calculator!$B45="",,_xlfn.XLOOKUP($A41,Data!$A:$A,Data!D:D,0,0,1))</f>
        <v>0</v>
      </c>
      <c r="E41">
        <f>IF(Calculator!$B45="",,_xlfn.XLOOKUP($A41,Data!$A:$A,Data!E:E,0,0,1))</f>
        <v>0</v>
      </c>
      <c r="F41">
        <f>IF(Calculator!$B45="",,_xlfn.XLOOKUP($A41,Data!$A:$A,Data!F:F,0,0,1))</f>
        <v>0</v>
      </c>
      <c r="G41">
        <f>IF(Calculator!$B45="",,Calculator!C45)</f>
        <v>0</v>
      </c>
      <c r="I41">
        <f t="shared" si="8"/>
        <v>0</v>
      </c>
      <c r="J41">
        <f t="shared" si="0"/>
        <v>0</v>
      </c>
      <c r="K41">
        <f t="shared" si="1"/>
        <v>0</v>
      </c>
      <c r="L41">
        <f t="shared" si="2"/>
        <v>0</v>
      </c>
      <c r="M41">
        <f t="shared" si="9"/>
        <v>0</v>
      </c>
      <c r="N41">
        <f t="shared" si="3"/>
        <v>0</v>
      </c>
      <c r="O41">
        <f t="shared" si="4"/>
        <v>0</v>
      </c>
      <c r="P41">
        <f t="shared" si="10"/>
        <v>0</v>
      </c>
      <c r="Q41">
        <f t="shared" si="11"/>
        <v>0</v>
      </c>
      <c r="R41">
        <f t="shared" si="5"/>
        <v>0</v>
      </c>
      <c r="S41">
        <f t="shared" si="6"/>
        <v>0</v>
      </c>
      <c r="T41">
        <f t="shared" si="12"/>
        <v>0</v>
      </c>
      <c r="V41">
        <f t="shared" si="7"/>
        <v>0</v>
      </c>
      <c r="W41">
        <f t="shared" si="13"/>
        <v>0</v>
      </c>
      <c r="X41">
        <f t="shared" si="14"/>
        <v>0</v>
      </c>
    </row>
    <row r="42" spans="1:24" x14ac:dyDescent="0.2">
      <c r="I42">
        <f t="shared" si="8"/>
        <v>0</v>
      </c>
      <c r="J42">
        <f t="shared" si="0"/>
        <v>0</v>
      </c>
      <c r="K42">
        <f t="shared" si="1"/>
        <v>0</v>
      </c>
      <c r="L42">
        <f t="shared" si="2"/>
        <v>0</v>
      </c>
      <c r="M42">
        <f t="shared" si="9"/>
        <v>0</v>
      </c>
      <c r="N42">
        <f t="shared" si="3"/>
        <v>0</v>
      </c>
      <c r="O42">
        <f t="shared" si="4"/>
        <v>0</v>
      </c>
      <c r="P42">
        <f t="shared" si="10"/>
        <v>0</v>
      </c>
      <c r="Q42">
        <f t="shared" si="11"/>
        <v>0</v>
      </c>
      <c r="R42">
        <f t="shared" si="5"/>
        <v>0</v>
      </c>
      <c r="S42">
        <f t="shared" si="6"/>
        <v>0</v>
      </c>
      <c r="T42">
        <f t="shared" si="12"/>
        <v>0</v>
      </c>
      <c r="V42">
        <f t="shared" si="7"/>
        <v>0</v>
      </c>
      <c r="W42">
        <f t="shared" si="13"/>
        <v>0</v>
      </c>
      <c r="X42">
        <f t="shared" si="14"/>
        <v>0</v>
      </c>
    </row>
    <row r="43" spans="1:24" x14ac:dyDescent="0.2">
      <c r="P43">
        <f>SUM(P3:P42)</f>
        <v>426.6</v>
      </c>
      <c r="T43">
        <f>SUM(T3:T42)</f>
        <v>0</v>
      </c>
      <c r="X43">
        <f>SUM(X3:X42)</f>
        <v>596.59999999999991</v>
      </c>
    </row>
  </sheetData>
  <mergeCells count="8">
    <mergeCell ref="I1:L1"/>
    <mergeCell ref="Y23:AG23"/>
    <mergeCell ref="Y26:AG26"/>
    <mergeCell ref="N1:P1"/>
    <mergeCell ref="R1:T1"/>
    <mergeCell ref="V1:X1"/>
    <mergeCell ref="Y8:AD8"/>
    <mergeCell ref="Y16:AG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Calculator</vt:lpstr>
      <vt:lpstr>Data</vt:lpstr>
      <vt:lpstr>Background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2024-05-06T11:59:16Z</dcterms:created>
  <dcterms:modified xsi:type="dcterms:W3CDTF">2024-11-25T13:04:55Z</dcterms:modified>
  <cp:category/>
  <cp:contentStatus/>
</cp:coreProperties>
</file>